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_SO 101.1" sheetId="3" r:id="rId3"/>
    <sheet name="SO 101_SO 101.2" sheetId="4" r:id="rId4"/>
    <sheet name="SO 101_SO 101.3" sheetId="5" r:id="rId5"/>
    <sheet name="SO 101_SO 101.4" sheetId="6" r:id="rId6"/>
    <sheet name="SO 101_SO 101.5_SO 101.5" sheetId="7" r:id="rId7"/>
    <sheet name="SO 101_SO 101.5_SO 101.P09" sheetId="8" r:id="rId8"/>
    <sheet name="SO 101_SO 101.6" sheetId="9" r:id="rId9"/>
    <sheet name="SO 101_SO 101.P01" sheetId="10" r:id="rId10"/>
    <sheet name="SO 101_SO 101.P02" sheetId="11" r:id="rId11"/>
    <sheet name="SO 101_SO 101.P03" sheetId="12" r:id="rId12"/>
    <sheet name="SO 101_SO 101.P06" sheetId="13" r:id="rId13"/>
    <sheet name="SO 101_SO 101.P07" sheetId="14" r:id="rId14"/>
    <sheet name="SO 101_SO 101.P08" sheetId="15" r:id="rId15"/>
    <sheet name="SO 101_SO 101.P10" sheetId="16" r:id="rId16"/>
    <sheet name="SO 102_SO 102.1" sheetId="17" r:id="rId17"/>
    <sheet name="SO 102_SO 102.2" sheetId="18" r:id="rId18"/>
    <sheet name="SO 102_SO 102.3" sheetId="19" r:id="rId19"/>
    <sheet name="SO 102_SO 102.4" sheetId="20" r:id="rId20"/>
    <sheet name="SO 102_SO 102.5" sheetId="21" r:id="rId21"/>
    <sheet name="SO 102_SO 102.P12" sheetId="22" r:id="rId22"/>
    <sheet name="SO 102_SO 102.P13" sheetId="23" r:id="rId23"/>
    <sheet name="SO 102_SO 102.P14" sheetId="24" r:id="rId24"/>
    <sheet name="SO 102_SO 102.P15" sheetId="25" r:id="rId25"/>
    <sheet name="SO 102_SO 102.P16" sheetId="26" r:id="rId26"/>
    <sheet name="SO 102_SO 102.P17" sheetId="27" r:id="rId27"/>
    <sheet name="SO 112_SO 112.1" sheetId="28" r:id="rId28"/>
    <sheet name="SO 112_SO 112.P04" sheetId="29" r:id="rId29"/>
    <sheet name="SO 112_SO 112.P05" sheetId="30" r:id="rId30"/>
    <sheet name="SO 113_SO 113.1" sheetId="31" r:id="rId31"/>
    <sheet name="SO 113_SO 113.P11" sheetId="32" r:id="rId32"/>
    <sheet name="SO 114_SO 114.1" sheetId="33" r:id="rId33"/>
    <sheet name="SO 114_SO 114.PVZ1" sheetId="34" r:id="rId34"/>
    <sheet name="SO 114_SO 114.PVZ2" sheetId="35" r:id="rId35"/>
    <sheet name="SO 121" sheetId="36" r:id="rId36"/>
    <sheet name="SO 341" sheetId="37" r:id="rId37"/>
    <sheet name="SO 493" sheetId="38" r:id="rId38"/>
    <sheet name="SO 494" sheetId="39" r:id="rId39"/>
    <sheet name="SO 801" sheetId="40" r:id="rId40"/>
    <sheet name="SO 811" sheetId="41" r:id="rId41"/>
    <sheet name="SO 812" sheetId="42" r:id="rId42"/>
    <sheet name="VON" sheetId="43" r:id="rId43"/>
  </sheets>
  <definedNames/>
  <calcPr/>
  <webPublishing/>
</workbook>
</file>

<file path=xl/sharedStrings.xml><?xml version="1.0" encoding="utf-8"?>
<sst xmlns="http://schemas.openxmlformats.org/spreadsheetml/2006/main" count="10253" uniqueCount="1294">
  <si>
    <t>Firma: Sweco a.s.</t>
  </si>
  <si>
    <t>Rekapitulace ceny</t>
  </si>
  <si>
    <t>Stavba: 12-0111-0101 - II/360 Trnava – Rudíkov, 1. stavba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</si>
  <si>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</si>
  <si>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</si>
  <si>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</si>
  <si>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</si>
  <si>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</si>
  <si>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</si>
  <si>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</si>
  <si>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</si>
  <si>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</si>
  <si>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</si>
  <si>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</si>
  <si>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</si>
  <si>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12-0111-0101</t>
  </si>
  <si>
    <t>II/360 Trnava – Rudíkov, 1. stavba</t>
  </si>
  <si>
    <t>O</t>
  </si>
  <si>
    <t>Rozpočet:</t>
  </si>
  <si>
    <t>0,00</t>
  </si>
  <si>
    <t>15,00</t>
  </si>
  <si>
    <t>21,00</t>
  </si>
  <si>
    <t>3</t>
  </si>
  <si>
    <t>2</t>
  </si>
  <si>
    <t>SO 001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</si>
  <si>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</si>
  <si>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</si>
  <si>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</si>
  <si>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</si>
  <si>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</si>
  <si>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</si>
  <si>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</si>
  <si>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</si>
  <si>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</si>
  <si>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</si>
  <si>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</si>
  <si>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</si>
  <si>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</si>
  <si>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</si>
  <si>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</si>
  <si>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</si>
  <si>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</si>
  <si>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</si>
  <si>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</si>
  <si>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</si>
  <si>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</si>
  <si>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11120</t>
  </si>
  <si>
    <t/>
  </si>
  <si>
    <t>ODSTRANĚNÍ KŘOVIN</t>
  </si>
  <si>
    <t>M2</t>
  </si>
  <si>
    <t>PP</t>
  </si>
  <si>
    <t>vč. likvidace dřevní hmoty dle dispozic zhotovitele 
pozn.: dle dendrologického průzkumu</t>
  </si>
  <si>
    <t>VV</t>
  </si>
  <si>
    <t>112016</t>
  </si>
  <si>
    <t>KÁCENÍ STROMŮ D KMENE DO 0,5M S ODSTRANĚNÍM PAŘEZŮ, ODVOZ DO 12KM</t>
  </si>
  <si>
    <t>KUS</t>
  </si>
  <si>
    <t>vč. odvozu a uložení dřevní hmoty (pouze kmeny) na sklad objednatele / SÚS Třebíč (12km), bez poplatku. 
Ostatní (větve, pařezy) vč. likvidace dle dispozic zhotovitele. 
pozn.: dle dendrologického průzkumu</t>
  </si>
  <si>
    <t>112046</t>
  </si>
  <si>
    <t>KÁCENÍ STROMŮ D KMENE DO 0,3M S ODSTRANĚNÍM PAŘEZŮ, ODVOZ DO 12KM</t>
  </si>
  <si>
    <t>11221</t>
  </si>
  <si>
    <t>ODSTRANĚNÍ PAŘEZŮ D DO 0,5M</t>
  </si>
  <si>
    <t>vč. likvidace dřevní hmoty dle dispozic zhotovitele 
odborný odhad ks cca 20% celkového počtu kácených dřevin - staré pařezy v zarostlých porostech 
POZN.: Položka bude čerpána pouze se souhlasem a v rozsahu dle pokynů objednatele!</t>
  </si>
  <si>
    <t>121104</t>
  </si>
  <si>
    <t>a</t>
  </si>
  <si>
    <t>SEJMUTÍ ORNICE NEBO LESNÍ PŮDY S ODVOZEM DO 5KM</t>
  </si>
  <si>
    <t>M3</t>
  </si>
  <si>
    <t>vč. odvozu a uložení na meziskládku dle dispozic zhotovitele, vzdálenost uvedena orientačně 
Výpočet celkové skrývky ornice viz. pol. 121104.b 
pozn. Součástí položky je i výběr vhodného materiálu!</t>
  </si>
  <si>
    <t>Ornice / zemina schopná zúrodnění vhodná pro následné ohumusování: 
SO řady 101: 1253,147+1,394+0,012+0,887+26,807+2,67+44,121=1 329,038 [A] 
SO řady 102: 1415,312+31,392+0,432+17,919+35,802+10,845=1 511,702 [B] 
SO 112: 145,98=145,980 [C] 
SO 113: 53,28=53,280 [D] 
SO 114: 134,85+69,6=204,450 [E] 
SO 801: 1065,0=1 065,000 [F] 
Celkem: A+B+C+D+E+F=4 309,450 [G]</t>
  </si>
  <si>
    <t>b</t>
  </si>
  <si>
    <t>vč. odvozu na deponii ornice - na pozemky družstva, bez poplatku, vzdálenost do 5km 
Předpoklad vyzískání kvalitní zeminy pro následné použití v souladu se Zákonem o ochraně zemědělského půdního fondu. Se zeminou dále nevhodnou pro ohumusování bude nakládáno jako s ostatním odpadem ze stavby (zemina, kamenivo).</t>
  </si>
  <si>
    <t>Sejmutí drnu, odhumusování tl. 0,20 m (průměrná tloušťka dle zemědělské přílohy - přednostně pro zpětné použití): 20606*0,2=4 121,200 [A] 
Skrývka ornice tl. 0,28 m (průměrná tloušťka dle pedologického průzkumu - přednostně na sklad ornice): 12023*0,28=3 366,440 [B] 
Mezisoučet: A+B=7 487,640 [C] 
Odpočet dle pol. 121104.a: -4309,45=-4 309,450 [D] 
Celkem: C+D=3 178,190 [E]</t>
  </si>
  <si>
    <t>7</t>
  </si>
  <si>
    <t>12190</t>
  </si>
  <si>
    <t>PŘEVRSTVENÍ ORNICE</t>
  </si>
  <si>
    <t>Ochrana ornice na meziskládce proti znehodnocení</t>
  </si>
  <si>
    <t>dle pol. 121104.a: 4309,45=4 309,450 [A]</t>
  </si>
  <si>
    <t>8</t>
  </si>
  <si>
    <t>17120</t>
  </si>
  <si>
    <t>ULOŽENÍ SYPANINY DO NÁSYPŮ A NA SKLÁDKY BEZ ZHUTNĚNÍ</t>
  </si>
  <si>
    <t>dle pol. 121104.b: 3178,19=3 178,190 [A]</t>
  </si>
  <si>
    <t>Objekt:</t>
  </si>
  <si>
    <t>SO 101</t>
  </si>
  <si>
    <t>Silnice II/360 od ZÚ po sil. II/390</t>
  </si>
  <si>
    <t>O1</t>
  </si>
  <si>
    <t>SO 101.1</t>
  </si>
  <si>
    <t>Silnice II/360 od ZÚ po sil. II/390 - hlavní trasa</t>
  </si>
  <si>
    <t xml:space="preserve">  SO 101.1</t>
  </si>
  <si>
    <t>Všeobecné konstrukce a práce</t>
  </si>
  <si>
    <t>014102</t>
  </si>
  <si>
    <t>POPLATKY ZA SKLÁDKU</t>
  </si>
  <si>
    <t>T</t>
  </si>
  <si>
    <t>zemina, kamenivo 
POZN.: Při zpětném použití položka čerpána pouze v rozsahu dle pokynů investora !</t>
  </si>
  <si>
    <t>dle pol. 113328: 70,42*2,1=147,882 [A] 
dle pol. 122738: 16399,085*1,8=29 518,353 [B] 
Celkem: A+B=29 666,235 [C]</t>
  </si>
  <si>
    <t>11332</t>
  </si>
  <si>
    <t>ODSTRANĚNÍ PODKLADŮ ZPEVNĚNÝCH PLOCH Z KAMENIVA NESTMELENÉHO</t>
  </si>
  <si>
    <t>s ponecháním / uložením v místě stavby - bude použito na realizaci recyklace za studena 2x250mm (výměna aktivní zóny) 
Vzhledem k etapizaci stavby výměry rozděleny dle staničení. 
POZN.: Plocha odměřena digitálně z přílohy Situace, tloušťka vrstvy stávajících vozovkových vrstev vychází z průměrných hodnot z diagnostiky vozovky, pro vedlejší komunikace je uvažována stejná průměrná konstrukce</t>
  </si>
  <si>
    <t>ETAPA 2, km 2,500 - 2,540 
Vybourání vozovkových vrstev - Štěrkodrť: 450,77*0,207=93,309 [A] 
ETAPA 3, km 1,740 - 2,500 
Vybourání vozovkových vrstev - Štěrkodrť: 5184,80*0,207=1 073,254 [B] 
ETAPA 4, km 1,261 - 1,740 
Vybourání vozovkových vrstev - Štěrkodrť: 4099,12*0,207=848,518 [C] 
Celkem: A+B+C=2 015,081 [D]</t>
  </si>
  <si>
    <t>113328</t>
  </si>
  <si>
    <t>ODSTRAN PODKL ZPEVNĚNÝCH PLOCH Z KAMENIVA NESTMEL, ODVOZ DO 20KM</t>
  </si>
  <si>
    <t>vč. odvozu a uložení na recyklační středisko / trvalou skládku dle dispozic zhotovitele, vzdálenost uvedena orientačně 
POZN.: Plocha odměřena digitálně z přílohy Situace, tloušťka vrstvy stanovena odborným odhadem</t>
  </si>
  <si>
    <t>Vybourání nezpevněných vozovek - Nezpevněná vozovka (zahliněný štěrk/ŠD) tl. 200mm: 352,1*0,2=70,420 [A]</t>
  </si>
  <si>
    <t>11333</t>
  </si>
  <si>
    <t>ODSTRANĚNÍ PODKLADU ZPEVNĚNÝCH PLOCH S ASFALT POJIVEM</t>
  </si>
  <si>
    <t>s ponecháním / uložením v místě stavby - bude použito na realizaci recyklace za studena 2x250mm (výměna aktivní zóny) 
Vzhledem k etapizaci stavby výměry rozděleny dle staničení. 
POZN.: Plocha odměřena digitálně z přílohy Situace, tloušťky vrstev stávajících vozovkových vrstev vycházejí z průměrných hodnot z diagnostiky vozovky, pro vedlejší komunikace je uvažována stejná průměrná konstrukce</t>
  </si>
  <si>
    <t>ETAPA 2, km 2,500 - 2,540 
Vybourání vozovkových vrstev - 
- 2x nátěr / PM + nátěr (ZAS T4 / IIa - OO): 450,77*0,035=15,777 [A] 
- Kalený štěrk: 450,77*0,14=63,108 [B] 
Mezisoučet: A+B=78,885 [C] 
ETAPA 3, km 1,740 - 2,500 
Vybourání vozovkových vrstev - 
- 2x nátěr / PM + nátěr (ZAS T4 / IIa - OO): 5184,80*0,035=181,468 [D] 
- Kalený štěrk: 5184,80*0,14=725,872 [E] 
Mezisoučet: D+E=907,340 [F] 
ETAPA 4, km 1,261 - 1,740 
Vybourání vozovkových vrstev - 
- 2x nátěr / PM + nátěr (ZAS T4 / IIa - OO): 4099,12*0,035=143,469 [G] 
- Kalený štěrk: 4099,12*0,14=573,877 [H] 
Mezisoučet: G+H=717,346 [I] 
Celkem: C+F+I=1 703,571 [J]</t>
  </si>
  <si>
    <t>113724</t>
  </si>
  <si>
    <t>FRÉZOVÁNÍ ZPEVNĚNÝCH PLOCH ASFALTOVÝCH, ODVOZ DO 5KM</t>
  </si>
  <si>
    <t>vč. odvozu a uložení na meziskládku dle dispozic zhotovitele, vzdálenost uvedena orientačně 
Výpočet celkového objemu frézování viz. pol. 113728.</t>
  </si>
  <si>
    <t>Materiál uvažovaný na nezpevněné krajnice, dle pol. 56963: 2048,1*0,15=307,215 [A]</t>
  </si>
  <si>
    <t>113728</t>
  </si>
  <si>
    <t>FRÉZOVÁNÍ ZPEVNĚNÝCH PLOCH ASFALTOVÝCH, ODVOZ DO 20KM</t>
  </si>
  <si>
    <t>vč. odvozu a uložení frézované na sklad objednatele / SÚS Štěměchy (26km), bez poplatku. 
ZAS T1 / T2 - Materiál není odpadem! 
POZN.: Plocha odměřena digitálně z přílohy Situace, tloušťky vrstev stávajících vozovkových vrstev vycházejí z průměrných hodnot z diagnostiky vozovky, pro vedlejší komunikace je uvažována stejná průměrná konstrukce</t>
  </si>
  <si>
    <t>Vybourání vozovkových vrstev - fréza obrusné a ložné / podkladní asfaltové vrstvy na úroveň 2x nátěr / PM: 9734,69*0,164=1 596,489 [A] 
Odpočet materiálu uvažovaného na nezpevněné krajnice, dle pol. 56963: -2048,1*0,15 =- 307,215 [B] 
Celkem: A+B=1 289,274 [C]</t>
  </si>
  <si>
    <t>11372B</t>
  </si>
  <si>
    <t>FRÉZOVÁNÍ ZPEVNĚNÝCH PLOCH ASFALTOVÝCH - DOPRAVA</t>
  </si>
  <si>
    <t>tkm</t>
  </si>
  <si>
    <t>Přílatek za dopravu frézované 6km (celkem do 26 km) na sklad SÚS Štěměchy. 
2,3 t/m3</t>
  </si>
  <si>
    <t>dle pol. 113728: 1289,274*6*2,3=17 791,981 [A]</t>
  </si>
  <si>
    <t>122738</t>
  </si>
  <si>
    <t>ODKOPÁVKY A PROKOPÁVKY OBECNÉ TŘ. I, ODVOZ DO 20KM</t>
  </si>
  <si>
    <t>vč. odvozu na recyklační středisko / trvalou skládku dle dispozic zhotovitele, vzdálenost uvedena orientačně 
POZN.: Výměry digitálně odměřeny a dopočteny z příčných řezů (vč. výměny AZ a rýh pro trativody); o případném zpětném použití části materiálu do násypu rozhodne geotechnik stavby</t>
  </si>
  <si>
    <t>Odkopávky zeminy: 16399,085=16 399,085 [A]</t>
  </si>
  <si>
    <t>125734</t>
  </si>
  <si>
    <t>VYKOPÁVKY ZE ZEMNÍKŮ A SKLÁDEK TŘ. I, ODVOZ DO 5KM</t>
  </si>
  <si>
    <t>doprava vyzískané ornice / zeminy schopné zúrodnění 
vč. dovozu z meziskládky dle dispozic zhotovitele, vzdálenost uvedena orientačně</t>
  </si>
  <si>
    <t>dle pol. 18220: 1253,147=1 253,147 [A] 
dle pol. 18230: 44,121=44,121 [B] 
Celkem: A+B=1 297,268 [C]</t>
  </si>
  <si>
    <t>12843</t>
  </si>
  <si>
    <t>PŘEDRCENÍ VÝKOPKU TŘ. II</t>
  </si>
  <si>
    <t>část materiálu ZAS - T4 - provádění v místě stavby!</t>
  </si>
  <si>
    <t>Předrcení zísaného materiálu z podloží stávající vozovky na frakci max. 0/63 
- dle pol. 11332: 2015,081=2 015,081 [A] 
- dle pol. 11333: 1703,571=1 703,571 [B] 
Celkem: A+B=3 718,652 [C]</t>
  </si>
  <si>
    <t>11</t>
  </si>
  <si>
    <t>dle pol. 122738: 16399,085=16 399,085 [A]</t>
  </si>
  <si>
    <t>12</t>
  </si>
  <si>
    <t>17130</t>
  </si>
  <si>
    <t>ULOŽENÍ SYPANINY DO NÁSYPŮ V AKTIVNÍ ZÓNĚ SE ZHUTNĚNÍM</t>
  </si>
  <si>
    <t>vč. příp. přesunu materiálu v rámci stavby 
Vzhledem k etapizaci stavby výměry rozděleny dle staničení. 
POZN.: Výměra odměřena digitálně z přílohy Situace a dopočtena z řezů ; Materiál do aktivní zóny v profilu komunikace ; Rozprostření frézou ve 2 vrstvách</t>
  </si>
  <si>
    <t>ETAPA 2, km 2,500 - 2,540 
Násyp z vyzískaného předrceného materiálu pro provedení RS CA tl. 2x250mm: 265,997=265,997 [A] 
(Doplnění z přebytku získaného materiálu z Etapy 1 v mn. 84,803 m3) 
ETAPA 3, km 1,740 - 2,500 
Násyp z vyzískaného předrceného materiálu pro provedení RS CA tl. 2x250mm: 2416,42-196,51=2 219,910 [B] 
(Doplnění z přebytku získaného materiálu z Etapy 1 v mn. 239,317 m3 - zbývající mat., dále doplnění do potřebné kubatury viz pol. 45152) 
ETAPA 4, km 1,261 - 1,740  
Násyp z vyzískaného předrceného materiálu pro provedení RS CA tl. 2x250mm: 2097,782-531,918=1 565,864 [C] 
(Doplnění do potřebné kubatury viz pol. 45152) 
Celkem: A+B+C=4 051,771 [D]</t>
  </si>
  <si>
    <t>13</t>
  </si>
  <si>
    <t>17180</t>
  </si>
  <si>
    <t>ULOŽENÍ SYPANINY DO NÁSYPŮ Z NAKUPOVANÝCH MATERIÁLŮ</t>
  </si>
  <si>
    <t>zemina vhodná do násypu 
POZN.: Výměry digitálně odměřeny a dopočteny z příčných řezů</t>
  </si>
  <si>
    <t>Dosypávky zeminy do zemního tělesa: 3568,488=3 568,488 [A]</t>
  </si>
  <si>
    <t>14</t>
  </si>
  <si>
    <t>zemina vhodná do AZ 
POZN.: Výměra odměřena digitálně z přílohy Situace a dopočtena z řezů</t>
  </si>
  <si>
    <t>Aktivní zóna mimo profil stávající komunikace: 4463,323=4 463,323 [A]</t>
  </si>
  <si>
    <t>15</t>
  </si>
  <si>
    <t>18110</t>
  </si>
  <si>
    <t>ÚPRAVA PLÁNĚ SE ZHUTNĚNÍM V HORNINĚ TŘ. I</t>
  </si>
  <si>
    <t>POZN.: zjištěno plošně z 3D modelu, včetně sjezdů</t>
  </si>
  <si>
    <t>Úprava pláně vozovky: 18027,182=18 027,182 [A]</t>
  </si>
  <si>
    <t>16</t>
  </si>
  <si>
    <t>POZN.: Výměry digitálně odměřeny a dopočteny z příčných řezů</t>
  </si>
  <si>
    <t>Úprava parapláně vozovky (AZ): 19027,84=19 027,840 [A]</t>
  </si>
  <si>
    <t>17</t>
  </si>
  <si>
    <t>18130</t>
  </si>
  <si>
    <t>ÚPRAVA PLÁNĚ BEZ ZHUTNĚNÍ</t>
  </si>
  <si>
    <t>Příprava ploch pro Ohumusování</t>
  </si>
  <si>
    <t>dle pol. 18220: 8354,31=8 354,310 [A] 
dle pol. 18230: 294,14=294,140 [B] 
Celkem: A+B=8 648,450 [C]</t>
  </si>
  <si>
    <t>18</t>
  </si>
  <si>
    <t>18220</t>
  </si>
  <si>
    <t>ROZPROSTŘENÍ ORNICE VE SVAHU</t>
  </si>
  <si>
    <t>materiál z výzisku (SO 001) 
POZN.: Plocha odměřena digitálně z přílohy Situace</t>
  </si>
  <si>
    <t>Ohumusování tl. 0,15 m - svahy silničního tělesa, příkopy: 8354,31*0,15=1 253,147 [A]</t>
  </si>
  <si>
    <t>19</t>
  </si>
  <si>
    <t>18230</t>
  </si>
  <si>
    <t>ROZPROSTŘENÍ ORNICE V ROVINĚ</t>
  </si>
  <si>
    <t>Ohumusování tl. 0,15 m - v rovině: 294,14*0,15=44,121 [A]</t>
  </si>
  <si>
    <t>20</t>
  </si>
  <si>
    <t>18242</t>
  </si>
  <si>
    <t>ZALOŽENÍ TRÁVNÍKU HYDROOSEVEM NA ORNICI</t>
  </si>
  <si>
    <t>příp. ruční osev</t>
  </si>
  <si>
    <t>Zatravnění 
dle pol. 18220: 8354,31=8 354,310 [A] 
dle pol. 18230: 294,14=294,140 [B] 
Celkem: A+B=8 648,450 [C]</t>
  </si>
  <si>
    <t>Základy</t>
  </si>
  <si>
    <t>21</t>
  </si>
  <si>
    <t>21263</t>
  </si>
  <si>
    <t>TRATIVODY KOMPLET Z TRUB Z PLAST HMOT DN DO 150MM</t>
  </si>
  <si>
    <t>M</t>
  </si>
  <si>
    <t>Pol. zahrnuje (dod+mont): 
Perforovaná PVC trubka DN 150 ; Lože drenážní trubky tl. 100 mm (písek nebo ŠD fr. 0-22) v mn. 0,05 m3/m ; Obsyp drenážní trubky (štěrkopísek fr. 8-32) v mn. 0,15 m3/m 
POZN.: Délka odměřena digitálně z přílohy Situace ; výkop drenážní rýhy š 0,5/0,4 x v 0,5m vykázán v rámci odkopávek.</t>
  </si>
  <si>
    <t>Podélná drenáž - odvodnění komunikace: 396,75=396,750 [A]</t>
  </si>
  <si>
    <t>Vodorovné konstrukce</t>
  </si>
  <si>
    <t>22</t>
  </si>
  <si>
    <t>45152</t>
  </si>
  <si>
    <t>PODKLADNÍ A VÝPLŇOVÉ VRSTVY Z KAMENIVA DRCENÉHO</t>
  </si>
  <si>
    <t>ŠD 0/32</t>
  </si>
  <si>
    <t>ETAPA 3, km 1,740 - 2,500 
Doplnění násypu z vyzískaného předrceného materiálu pro provedení RS CA tl. 2x250mm štěrkodrtí (viz pol. 17130): 196,51=196,510 [A] 
ETAPA 4, km 1,261 - 1,740 
Doplnění násypu z vyzískaného předrceného materiálu pro provedení RS CA tl. 2x250mm štěrkodrtí (viz pol. 17130): 531,918=531,918 [B] 
Celkem: A+B=728,428 [C]</t>
  </si>
  <si>
    <t>Komunikace</t>
  </si>
  <si>
    <t>23</t>
  </si>
  <si>
    <t>56213</t>
  </si>
  <si>
    <t>VOZOVKOVÉ VRSTVY Z MATERIÁLŮ STABIL CEMENTEM TL DO 150MM</t>
  </si>
  <si>
    <t>Směs stmelená hydraulickými pojivy SH C9/12 tl. 130 mm 
plocha SH = obrusná vrstva rozšířená o 7% 
POZN.: Plocha odměřena digitálně z přílohy Situace, rozšíření v průměrných hodnotách dle vzorového řezu ; pokládka strojně finišerem!</t>
  </si>
  <si>
    <t>Konstrukce vozovky: 13897,04*1,07=14 869,833 [A]</t>
  </si>
  <si>
    <t>24</t>
  </si>
  <si>
    <t>56335</t>
  </si>
  <si>
    <t>VOZOVKOVÉ VRSTVY ZE ŠTĚRKODRTI TL. DO 250MM</t>
  </si>
  <si>
    <t>Štěrkodrť ŠD A 0/63 tl. (min.) 220 mm 
plocha ŠD = obrusná vrstva rozšířená o 30% 
POZN.: Plocha odměřena digitálně z přílohy Situace, rozšíření v průměrných hodnotách dle vzorového řezu.</t>
  </si>
  <si>
    <t>Konstrukce vozovky: 13897,04*1,30=18 066,152 [A]</t>
  </si>
  <si>
    <t>25</t>
  </si>
  <si>
    <t>567504</t>
  </si>
  <si>
    <t>VRSTVY PRO OBNOVU A OPRAVY RECYK ZA STUDENA CEM A ASF EMULZÍ</t>
  </si>
  <si>
    <t>Vzhledem k etapizaci stavby výměry rozděleny dle staničení. 
POZN.: Výměra odměřena digitálně z přílohy Situace a dopočtena z řezů ; RS CA - min. 2,0 % zbytkového pojiva ve formě asfaltové emulze nebo asfaltové pěny, min. 4,0 % hydraulického pojiva ; Provedení ve 2 vrstvách</t>
  </si>
  <si>
    <t>ETAPA 2, km 2,500 - 2,540 
RS CA tl. 2x250mm: 265,997=265,997 [A] 
ETAPA 3, km 1,740 - 2,500 
RS CA tl. 2x250mm: 2416,42=2 416,420 [B] 
ETAPA 4, km 1,261 - 1,740 
RS CA tl. 2x250mm: 2097,782=2 097,782 [C] 
Celkem: A+B+C=4 780,199 [D]</t>
  </si>
  <si>
    <t>26</t>
  </si>
  <si>
    <t>56963</t>
  </si>
  <si>
    <t>ZPEVNĚNÍ KRAJNIC Z RECYKLOVANÉHO MATERIÁLU TL DO 150MM</t>
  </si>
  <si>
    <t>R-mat. tl. 150 mm 
materiál z výzisku - viz pol. 113724, vč. dopravy z meziskládky dle dispozic zhotovitele 
POZN.: Plocha odměřena digitálně z přílohy Situace.</t>
  </si>
  <si>
    <t>Nezpevněná krajnice z asfaltového recyklátu: 2048,1=2 048,100 [A]</t>
  </si>
  <si>
    <t>27</t>
  </si>
  <si>
    <t>572123</t>
  </si>
  <si>
    <t>INFILTRAČNÍ POSTŘIK Z EMULZE DO 1,0KG/M2</t>
  </si>
  <si>
    <t>Infiltrační postřik PI-C  0,60 kg/m2 
plocha SH = obrusná vrstva rozšířená o 7%, resp. o 9% 
POZN.: Plocha odměřena digitálně z přílohy Situace, rozšíření v průměrných hodnotách dle vzorového řezu.</t>
  </si>
  <si>
    <t>28</t>
  </si>
  <si>
    <t>572214</t>
  </si>
  <si>
    <t>SPOJOVACÍ POSTŘIK Z MODIFIK EMULZE DO 0,5KG/M2</t>
  </si>
  <si>
    <t>Spojovací postřik PS-CP  0,40 kg/m2 
plocha ložní vrstvy = obrusná vrstva rozšířená o 2% 
POZN.: Plocha odměřena digitálně z přílohy Situace, rozšíření v průměrných hodnotách dle vzorového řezu.</t>
  </si>
  <si>
    <t>Konstrukce vozovky: 13897,04*1,02=14 174,981 [A]</t>
  </si>
  <si>
    <t>29</t>
  </si>
  <si>
    <t>Spojovací postřik PS-CP  0,50 kg/m2 
plocha podkladní vrstvy = obrusná vrstva rozšířená o 4,5% 
POZN.: Plocha odměřena digitálně z přílohy Situace, rozšíření v průměrných hodnotách dle vzorového řezu.</t>
  </si>
  <si>
    <t>Konstrukce vozovky: 13897,04*1,045=14 522,407 [A]</t>
  </si>
  <si>
    <t>30</t>
  </si>
  <si>
    <t>574A34</t>
  </si>
  <si>
    <t>ASFALTOVÝ BETON PRO OBRUSNÉ VRSTVY ACO 11+, 11S TL. 40MM</t>
  </si>
  <si>
    <t>Asfaltový beton pro obrusné vrstvy ACO 11+ tl. 40 mm 
POZN.: Plocha odměřena digitálně z přílohy Situace.</t>
  </si>
  <si>
    <t>Konstrukce vozovky: 13897,04=13 897,040 [A]</t>
  </si>
  <si>
    <t>31</t>
  </si>
  <si>
    <t>574C56</t>
  </si>
  <si>
    <t>ASFALTOVÝ BETON PRO LOŽNÍ VRSTVY ACL 16+, 16S TL. 60MM</t>
  </si>
  <si>
    <t>Asfaltový beton pro ložní vrstvy ACL 16+ tl.60 mm 
plocha ložní vrstvy = obrusná vrstva rozšířená o 2% 
POZN.: Plocha odměřena digitálně z přílohy Situace, rozšíření v průměrných hodnotách dle vzorového řezu.</t>
  </si>
  <si>
    <t>32</t>
  </si>
  <si>
    <t>574E46</t>
  </si>
  <si>
    <t>ASFALTOVÝ BETON PRO PODKLADNÍ VRSTVY ACP 16+, 16S TL. 50MM</t>
  </si>
  <si>
    <t>Asfaltový beton pro podkladní vrstvy ACP 16+ tl.50 mm 
plocha podkladní vrstvy = obrusná vrstva rozšířená o 4,5% 
POZN.: Plocha odměřena digitálně z přílohy Situace, rozšíření v průměrných hodnotách dle vzorového řezu.</t>
  </si>
  <si>
    <t>Ostatní konstrukce a práce</t>
  </si>
  <si>
    <t>33</t>
  </si>
  <si>
    <t>9113A1</t>
  </si>
  <si>
    <t>SVODIDLO OCEL SILNIČ JEDNOSTR, ÚROVEŇ ZADRŽ N1, N2 - DODÁVKA A MONTÁŽ</t>
  </si>
  <si>
    <t>POZN.: Výměra odečtena / odměřena digitálně z přílohy Situace DZ</t>
  </si>
  <si>
    <t>Jednostranné ocelové svodidlo - úroveň zadržení N2: 414=414,000 [A]</t>
  </si>
  <si>
    <t>34</t>
  </si>
  <si>
    <t>9113A3</t>
  </si>
  <si>
    <t>SVODIDLO OCEL SILNIČ JEDNOSTR, ÚROVEŇ ZADRŽ N1, N2 - DEMONTÁŽ S PŘESUNEM</t>
  </si>
  <si>
    <t>vč. očištění, odvozu a uložení použitelných prvků svodidla na sklad objednatele / SÚS Třebíč (12km) - dle pokynu objednatele, zbytek včetně likvidace dle dispozic zhotovitele  
POZN.: Výměra odečtena / odměřena digitálně z přílohy Situace DZ</t>
  </si>
  <si>
    <t>Odstranění stávajících svodidel: 22=22,000 [A]</t>
  </si>
  <si>
    <t>35</t>
  </si>
  <si>
    <t>91228</t>
  </si>
  <si>
    <t>SMĚROVÉ SLOUPKY Z PLAST HMOT VČETNĚ ODRAZNÉHO PÁSKU</t>
  </si>
  <si>
    <t>Směrové sloupky bílé - výměna: 74=74,000 [A]</t>
  </si>
  <si>
    <t>36</t>
  </si>
  <si>
    <t>912283</t>
  </si>
  <si>
    <t>SMĚROVÉ SLOUPKY Z PLAST HMOT - DEMONTÁŽ A ODVOZ</t>
  </si>
  <si>
    <t>vč. očištění, odvozu a uložení použitelných sloupků na sklad objednatele / SÚS Třebíč (12km) - dle pokynu objednatele, zbytek včetně likvidace dle dispozic zhotovitele (vč. poplatku)</t>
  </si>
  <si>
    <t>Směrové sloupky bílé - výměna (předpoklad dle počtu nových sloupků): 74=74,000 [A]</t>
  </si>
  <si>
    <t>37</t>
  </si>
  <si>
    <t>91257</t>
  </si>
  <si>
    <t>ODRAŽEČE PROTI ZVĚŘI</t>
  </si>
  <si>
    <t>dle počtu nových sloupků Z11a/b: 74=74,000 [A]</t>
  </si>
  <si>
    <t>38</t>
  </si>
  <si>
    <t>914131</t>
  </si>
  <si>
    <t>DOPRAVNÍ ZNAČKY ZÁKLADNÍ VELIKOSTI OCELOVÉ FÓLIE TŘ 2 - DODÁVKA A MONTÁŽ</t>
  </si>
  <si>
    <t>Nové / měněné SDZ (dle přílohy Situace DZ) 
P1: 6=6,000 [A] 
IS3c: 2=2,000 [B] 
P4: 3=3,000 [C] 
IJ8+IP11a+E3a: 1*3=3,000 [D] 
IJ7+IJ11a: 1*2=2,000 [E] 
IS3b: 3=3,000 [F] 
IS16b: 3=3,000 [G] 
IS3b+IS3c: 1*2=2,000 [H] 
Z3 - krátké: 5=5,000 [I] 
Celkem: A+B+C+D+E+F+G+H+I=29,000 [J]</t>
  </si>
  <si>
    <t>39</t>
  </si>
  <si>
    <t>914133</t>
  </si>
  <si>
    <t>DOPRAVNÍ ZNAČKY ZÁKLADNÍ VELIKOSTI OCELOVÉ FÓLIE TŘ 2 - DEMONTÁŽ</t>
  </si>
  <si>
    <t>vč. očištění, odvozu a uložení použitelných značek na sklad objednatele / SÚS Třebíč (12km) - dle pokynu objednatele, zbytek včetně likvidace dle dispozic zhotovitele</t>
  </si>
  <si>
    <t>Rušené / měněné SDZ (dle přílohy Situace DZ) 
A22+E13+E4: 1*3=3,000 [A] 
P1+E2b:1*2=2,000 [B] 
P1: 2=2,000 [C] 
P4: 3=3,000 [D] 
IJ8+IP11a+E3a: 1*3=3,000 [E] 
IJ7+IJ11a: 1*2=2,000 [F] 
IS3b:2=2,000 [G] 
IS3c: 1=1,000 [H] 
IJ4b: 3=3,000 [I] 
IS16b: 3=3,000 [J] 
A2a+IP5+E4: 1*3=3,000 [K] 
IS3a+IS3b+IS24b: 1*3=3,000 [L] 
B21a+B20a: 1*2=2,000 [M] 
IS3b+IS3c: 1*2=2,000 [N] 
Celkem: A+B+C+D+E+F+G+H+I+J+K+L+M+N=34,000 [O]</t>
  </si>
  <si>
    <t>40</t>
  </si>
  <si>
    <t>914431</t>
  </si>
  <si>
    <t>DOPRAVNÍ ZNAČKY 100X150CM OCELOVÉ FÓLIE TŘ 2 - DODÁVKA A MONTÁŽ</t>
  </si>
  <si>
    <t>Nové / měněné SDZ (dle přílohy Situace DZ) 
IP19: 2=2,000 [A]</t>
  </si>
  <si>
    <t>41</t>
  </si>
  <si>
    <t>914433</t>
  </si>
  <si>
    <t>DOPRAVNÍ ZNAČKY 100X150CM OCELOVÉ FÓLIE TŘ 2 - DEMONTÁŽ</t>
  </si>
  <si>
    <t>Rušené / měněné SDZ (dle přílohy Situace DZ) 
IP19: 2=2,000 [A]</t>
  </si>
  <si>
    <t>42</t>
  </si>
  <si>
    <t>914913</t>
  </si>
  <si>
    <t>SLOUPKY A STOJKY DZ Z OCEL TRUBEK ZABETON DEMONTÁŽ</t>
  </si>
  <si>
    <t>příp. do patky 
vč. očištění, odvozu a uložení použitelných sloupků na sklad objednatele / SÚS Třebíč (12km) - dle pokynu objednatele, zbytek včetně likvidace dle dispozic zhotovitele</t>
  </si>
  <si>
    <t>Rušené / měněné SDZ (dle přílohy Situace DZ) 
IP19: 2*2=4,000 [A] 
A22+E13+E4: 1=1,000 [B] 
P1+E2b:1=1,000 [C] 
P1: 2=2,000 [D] 
P4: 3=3,000 [E] 
IJ8+IP11a+E3a: 1=1,000 [F] 
IJ7+IJ11a: 1=1,000 [G] 
IS3b:2=2,000 [H] 
IS3c: 1=1,000 [I] 
IJ4b: 3=3,000 [J] 
IS16b: 3=3,000 [K] 
A2a+IP5+E4: 1=1,000 [L] 
IS3a+IS3b+IS24b: 1=1,000 [M] 
B21a+B20a: 1=1,000 [N] 
IS3b+IS3c: 1=1,000 [O] 
Celkem: A+B+C+D+E+F+G+H+I+J+K+L+M+N+O=26,000 [P]</t>
  </si>
  <si>
    <t>43</t>
  </si>
  <si>
    <t>914921</t>
  </si>
  <si>
    <t>SLOUPKY A STOJKY DOPRAVNÍCH ZNAČEK Z OCEL TRUBEK DO PATKY - DODÁVKA A MONTÁŽ</t>
  </si>
  <si>
    <t>Nové / měněné SDZ (dle přílohy Situace DZ) 
IP19: 2*3=6,000 [A] 
P1: 6=6,000 [B] 
IS3c: 2=2,000 [C] 
P4: 3=3,000 [D] 
IJ8+IP11a+E3a: 1=1,000 [E] 
IJ7+IJ11a: 1=1,000 [F] 
IS3b: 3=3,000 [G] 
IS16b: 3=3,000 [H] 
IS3b+IS3c: 1=1,000 [I] 
Z3 - krátké: 5=5,000 [J] 
Celkem: A+B+C+D+E+F+G+H+I+J=31,000 [K]</t>
  </si>
  <si>
    <t>44</t>
  </si>
  <si>
    <t>915221</t>
  </si>
  <si>
    <t>VODOR DOPRAV ZNAČ PLASTEM STRUKTURÁLNÍ NEHLUČNÉ - DOD A POKLÁDKA</t>
  </si>
  <si>
    <t>VDZ, vč. předznačení 
POZN.: Výměra odečtena / odměřena digitálně z přílohy Situace DZ</t>
  </si>
  <si>
    <t>V1a (0,125): 962,5*0,125=120,313 [A] 
V5 (0,5): 10,5*0,5=5,250 [B] 
V2b (1,5/1,5/0,25): 128*0,25*1/2=16,000 [C] 
V2b (1,5/1,5/0,125): 151*0,125*1/2=9,438 [D] 
V2b (3/1,5/0,125): 363*0,125*2/3=30,250 [E] 
V9a - 
- šipka rovně: 17*1,10=18,700 [F] 
- šipka vlevo/vpravo: 16*1,13=18,080 [G] 
- šipka rovně+vlevo: 4*1,48=5,920 [H] 
V13a (0,125 + šrafa / dopravní stín): 884,5*0,125+158,64=269,203 [I] 
Celkem: A+B+C+D+E+F+G+H+I=493,154 [J]</t>
  </si>
  <si>
    <t>45</t>
  </si>
  <si>
    <t>915231</t>
  </si>
  <si>
    <t>VODOR DOPRAV ZNAČ PLASTEM PROFIL ZVUČÍCÍ - DOD A POKLÁDKA</t>
  </si>
  <si>
    <t>V4 (0,25): 2369*0,25=592,250 [A]</t>
  </si>
  <si>
    <t>46</t>
  </si>
  <si>
    <t>91692</t>
  </si>
  <si>
    <t>ZVÝRAZŇUJÍCÍ SLOUPKY PLASTOVÉ</t>
  </si>
  <si>
    <t>Směrové sloupky červené: 2=2,000 [A]</t>
  </si>
  <si>
    <t>47</t>
  </si>
  <si>
    <t>935212</t>
  </si>
  <si>
    <t>PŘÍKOPOVÉ ŽLABY Z BETON TVÁRNIC ŠÍŘ DO 600MM DO BETONU TL 100MM</t>
  </si>
  <si>
    <t>Příkopová žlabovka š. 0,6 m satvební dl. 0,5m do beton. lože C20/25n XF3 v mn. 0,05 m3/m 
POZN.: Délka odměřena digitálně z přílohy Situace</t>
  </si>
  <si>
    <t>Odvodnění příkopů: 160,0=160,000 [A]</t>
  </si>
  <si>
    <t>48</t>
  </si>
  <si>
    <t>93818</t>
  </si>
  <si>
    <t>OČIŠTĚNÍ ASFALT VOZOVEK ZAMETENÍM</t>
  </si>
  <si>
    <t>před provedením VDZ (plošně)</t>
  </si>
  <si>
    <t>SO 101.2</t>
  </si>
  <si>
    <t>Silnice II/360 od ZÚ po sil. II/390 - Sjezd (L) km 1,58511</t>
  </si>
  <si>
    <t xml:space="preserve">  SO 101.2</t>
  </si>
  <si>
    <t>dle pol. 122738: 5,36*1,8=9,648 [A]</t>
  </si>
  <si>
    <t>vč. odvozu na recyklační středisko / trvalou skládku dle dispozic zhotovitele, vzdálenost uvedena orientačně 
POZN.: Výměry digitálně odměřeny a dopočteny z příčných řezů (vč. výměny AZ); o případném zpětném použití části materiálu do násypu rozhodne geotechnik stavby</t>
  </si>
  <si>
    <t>Odkopávky zeminy: 5,36=5,360 [A]</t>
  </si>
  <si>
    <t>dle pol. 18220: 1,394=1,394 [A]</t>
  </si>
  <si>
    <t>na recyklační středisko / trvalou skládku</t>
  </si>
  <si>
    <t>dle pol. 122738: 5,36=5,360 [A]</t>
  </si>
  <si>
    <t>Dosypávky zeminy do zemního tělesa: 2,62=2,620 [A]</t>
  </si>
  <si>
    <t>Úprava pláně vozovky: 32,5=32,500 [A]</t>
  </si>
  <si>
    <t>dle pol. 18220: 9,29=9,290 [A]</t>
  </si>
  <si>
    <t>Ohumusování tl. 0,15 m - svahy silničního tělesa, příkopy: 9,29*0,15=1,394 [A]</t>
  </si>
  <si>
    <t>Zatravnění 
dle pol. 18220: 9,29=9,290 [A]</t>
  </si>
  <si>
    <t>56212</t>
  </si>
  <si>
    <t>VOZOVKOVÉ VRSTVY Z MATERIÁLŮ STABIL CEMENTEM TL DO 100MM</t>
  </si>
  <si>
    <t>Směs stmelená hydraulickými pojivy SH C9/12 tl. 100 mm 
plocha SH = obrusná vrstva rozšířená o 9% 
POZN.: Plocha odměřena digitálně z přílohy Situace, rozšíření v průměrných hodnotách dle vzorového řezu.</t>
  </si>
  <si>
    <t>Konstrukce zpevněných sjezdů: 21,3*1,09=23,217 [A]</t>
  </si>
  <si>
    <t>Štěrkodrť ŠD A 0/63 tl. (min.) 200 mm 
plocha ŠD = obrusná vrstva rozšířená o 40% 
POZN.: Plocha odměřena digitálně z přílohy Situace, rozšíření v průměrných hodnotách dle vzorového řezu.</t>
  </si>
  <si>
    <t>Konstrukce zpevněných sjezdů: 21,3*1,40=29,820 [A]</t>
  </si>
  <si>
    <t>Infiltrační postřik PI-C  0,60 kg/m2 
plocha SH = obrusná vrstva rozšířená o 9% 
POZN.: Plocha odměřena digitálně z přílohy Situace, rozšíření v průměrných hodnotách dle vzorového řezu.</t>
  </si>
  <si>
    <t>Spojovací postřik PS-CP  0,40 kg/m2 
plocha ložní vrstvy = obrusná vrstva rozšířená o 4% 
POZN.: Plocha odměřena digitálně z přílohy Situace, rozšíření v průměrných hodnotách dle vzorového řezu.</t>
  </si>
  <si>
    <t>Konstrukce zpevněných sjezdů: 21,3*1,04=22,152 [A]</t>
  </si>
  <si>
    <t>Konstrukce zpevněných sjezdů: 21,3=21,300 [A]</t>
  </si>
  <si>
    <t>Asfaltový beton pro ložní vrstvy ACL 16+ tl.60 mm 
plocha ložní vrstvy = obrusná vrstva rozšířená o 4% 
POZN.: Plocha odměřena digitálně z přílohy Situace, rozšíření v průměrných hodnotách dle vzorového řezu.</t>
  </si>
  <si>
    <t>SO 101.3</t>
  </si>
  <si>
    <t>Silnice II/360 od ZÚ po sil. II/390 - Sjezd (P) km 2,06645</t>
  </si>
  <si>
    <t xml:space="preserve">  SO 101.3</t>
  </si>
  <si>
    <t>dle pol. 122738: 1,64*1,8=2,952 [A]</t>
  </si>
  <si>
    <t>Odkopávky zeminy: 1,64=1,640 [A]</t>
  </si>
  <si>
    <t>dle pol. 18220: 0,012=0,012 [A]</t>
  </si>
  <si>
    <t>dle pol. 122738: 1,64=1,640 [A]</t>
  </si>
  <si>
    <t>Dosypávky zeminy do zemního tělesa: 0,5=0,500 [A]</t>
  </si>
  <si>
    <t>Úprava pláně vozovky: 7,94=7,940 [A]</t>
  </si>
  <si>
    <t>dle pol. 18220: 0,08=0,080 [A]</t>
  </si>
  <si>
    <t>Ohumusování tl. 0,15 m - svahy silničního tělesa, příkopy: 0,08*0,15=0,012 [A]</t>
  </si>
  <si>
    <t>Zatravnění 
dle pol. 18220: 0,08=0,080 [A]</t>
  </si>
  <si>
    <t>Konstrukce zpevněných sjezdů: 5,2*1,09=5,668 [A]</t>
  </si>
  <si>
    <t>Konstrukce zpevněných sjezdů: 5,2*1,40=7,280 [A]</t>
  </si>
  <si>
    <t>Konstrukce zpevněných sjezdů: 5,2*1,04=5,408 [A]</t>
  </si>
  <si>
    <t>Konstrukce zpevněných sjezdů: 5,2=5,200 [A]</t>
  </si>
  <si>
    <t>SO 101.4</t>
  </si>
  <si>
    <t>Silnice II/360 od ZÚ po sil. II/390 - Sjezd (L) km 2,06853</t>
  </si>
  <si>
    <t xml:space="preserve">  SO 101.4</t>
  </si>
  <si>
    <t>dle pol. 113328: 3,8*2,1=7,980 [A]</t>
  </si>
  <si>
    <t>Vybourání nezpevněných vozovek - Nezpevněná vozovka (zahliněný štěrk/ŠD) tl. 200mm: 19,0*0,2=3,800 [A]</t>
  </si>
  <si>
    <t>dle pol. 18220: 0,887=0,887 [A]</t>
  </si>
  <si>
    <t>Dosypávky zeminy do zemního tělesa: 0,70=0,700 [A]</t>
  </si>
  <si>
    <t>Úprava pláně vozovky: 29,15=29,150 [A]</t>
  </si>
  <si>
    <t>dle pol. 18220: 5,91=5,910 [A]</t>
  </si>
  <si>
    <t>Ohumusování tl. 0,15 m - svahy silničního tělesa, příkopy: 5,91*0,15=0,887 [A]</t>
  </si>
  <si>
    <t>Zatravnění 
dle pol. 18220: 5,91=5,910 [A]</t>
  </si>
  <si>
    <t>Konstrukce zpevněných sjezdů: 19,1*1,09=20,819 [A]</t>
  </si>
  <si>
    <t>Konstrukce zpevněných sjezdů: 19,1*1,40=26,740 [A]</t>
  </si>
  <si>
    <t>Konstrukce zpevněných sjezdů: 19,1*1,04=19,864 [A]</t>
  </si>
  <si>
    <t>Konstrukce zpevněných sjezdů: 19,1=19,100 [A]</t>
  </si>
  <si>
    <t>SO 101.5</t>
  </si>
  <si>
    <t>Silnice II/360 od ZÚ po sil. II/390 - Sjezd na III/36059 vč. propustku č. 9</t>
  </si>
  <si>
    <t>O2</t>
  </si>
  <si>
    <t>Silnice II/360 od ZÚ po sil. II/390 - Sjezd na III/36059</t>
  </si>
  <si>
    <t xml:space="preserve">  SO 101.5</t>
  </si>
  <si>
    <t xml:space="preserve">    SO 101.5</t>
  </si>
  <si>
    <t>dle pol. 122738: 123,9*1,8=223,020 [A]</t>
  </si>
  <si>
    <t>ETAPA 3, km 1,740 - 2,500 
Vybourání vozovkových vrstev - Štěrkodrť: 100,05*0,207=20,710 [A]</t>
  </si>
  <si>
    <t>ETAPA 3, km 1,740 - 2,500 
Vybourání vozovkových vrstev - 
- 2x nátěr / PM + nátěr (ZAS T4 / IIa - OO): 100,05*0,035=3,502 [A] 
- Kalený štěrk: 100,05*0,14=14,007 [B] 
Celkem: A+B=17,509 [C]</t>
  </si>
  <si>
    <t>Materiál uvažovaný na nezpevněné krajnice, dle pol. 56963: 11,0*0,15=1,650 [A]</t>
  </si>
  <si>
    <t>Vybourání vozovkových vrstev - fréza obrusné a ložné / podkladní asfaltové vrstvy na úroveň 2x nátěr / PM: 100,05*0,164=16,408 [A] 
Odpočet materiálu uvažovaného na nezpevněné krajnice, dle pol. 56963: -11,0*0,15 =-1,650 [B] 
Celkem: A+B=14,758 [C]</t>
  </si>
  <si>
    <t>dle pol. 113728: 14,758*6*2,3=203,660 [A]</t>
  </si>
  <si>
    <t>Odkopávky zeminy: 123,9=123,900 [A]</t>
  </si>
  <si>
    <t>dle pol. 18220: 26,807=26,807 [A]</t>
  </si>
  <si>
    <t>Předrcení zísaného materiálu z podloží stávající vozovky na frakci max. 0/63 
- dle pol. 11332: 20,71=20,710 [A] 
- dle pol. 11333: 17,509=17,509 [B] 
Celkem: A+B=38,219 [C]</t>
  </si>
  <si>
    <t>dle pol. 122738: 123,9=123,900 [A]</t>
  </si>
  <si>
    <t>ETAPA 3, km 1,740 - 2,500 
Násyp z vyzískaného předrceného materiálu pro provedení RS CA tl. 2x250mm: 49,395=49,395 [A] 
(Část výzisku z SO 101.1)</t>
  </si>
  <si>
    <t>Dosypávky zeminy do zemního tělesa: 64,25=64,250 [A]</t>
  </si>
  <si>
    <t>Aktivní zóna mimo profil stávající komunikace: 3,63=3,630 [A]</t>
  </si>
  <si>
    <t>Úprava pláně vozovky: 123,05=123,050 [A]</t>
  </si>
  <si>
    <t>Úprava parapláně vozovky (AZ): 138,19=138,190 [A]</t>
  </si>
  <si>
    <t>dle pol. 18220: 178,71=178,710 [A]</t>
  </si>
  <si>
    <t>Ohumusování tl. 0,15 m - svahy silničního tělesa, příkopy: 178,71*0,15=26,807 [A]</t>
  </si>
  <si>
    <t>Zatravnění 
dle pol. 18220: 178,71=178,710 [A]</t>
  </si>
  <si>
    <t>Konstrukce zpevněných sjezdů: 86,84*1,09=94,656 [A]</t>
  </si>
  <si>
    <t>Konstrukce zpevněných sjezdů: 86,84*1,40=121,576 [A]</t>
  </si>
  <si>
    <t>ETAPA 3, km 1,740 - 2,500 
RS CA tl. 2x250mm: 49,395=49,395 [A]</t>
  </si>
  <si>
    <t>Nezpevněná krajnice z asfaltového recyklátu: 11,0=11,000 [A]</t>
  </si>
  <si>
    <t>Konstrukce zpevněných sjezdů: 86,84*1,04=90,314 [A]</t>
  </si>
  <si>
    <t>Konstrukce zpevněných sjezdů: 86,84=86,840 [A]</t>
  </si>
  <si>
    <t>V13a (0,125 + šrafa / dopravní stín): 21*0,125+2,93=5,555 [A]</t>
  </si>
  <si>
    <t>V4 (0,25): 21,0*0,25=5,250 [A]</t>
  </si>
  <si>
    <t>SO 101.P09</t>
  </si>
  <si>
    <t>Propustek č. 9 DN 800 v km 2,348 25</t>
  </si>
  <si>
    <t xml:space="preserve">    SO 101.P09</t>
  </si>
  <si>
    <t>betony, stmelené vrstvy</t>
  </si>
  <si>
    <t>dle pol. 966158: 2,07*2,4=4,968 [A] 
dle pol. 966357: 17,89*0,39*2,4=16,745 [B] 
Celkem: A+B=21,713 [C]</t>
  </si>
  <si>
    <t>zemina, kamenivo, nestmelené vrstvy</t>
  </si>
  <si>
    <t>dle pol. 132738: 38,8*1,8=69,840 [A]</t>
  </si>
  <si>
    <t>132738</t>
  </si>
  <si>
    <t>HLOUBENÍ RÝH ŠÍŘ DO 2M PAŽ I NEPAŽ TŘ. I, ODVOZ DO 20KM</t>
  </si>
  <si>
    <t>vč. odvozu na recyklační středisko / trvalou skládku dle dispozic zhotovitele, vzdálenost uvedena orientačně 
POZN.: Plocha výkopu odměřena digitálně z přílohy VZPR x šířka výkopu</t>
  </si>
  <si>
    <t>Odkopávky stávajícího terénu: 19,4*2,0=38,800 [A]</t>
  </si>
  <si>
    <t>dle pol. 132738: 38,8=38,800 [A]</t>
  </si>
  <si>
    <t>17581</t>
  </si>
  <si>
    <t>OBSYP POTRUBÍ A OBJEKTŮ Z NAKUPOVANÝCH MATERIÁLŮ</t>
  </si>
  <si>
    <t>materiál vhodný do násypu</t>
  </si>
  <si>
    <t>Zásyp / obsyp základů (plocha zásypu z PR x šířka základu): 1,73*2,0=3,460 [A] 
Zásyp / obsyp propustku (plocha zásypu dle uložení x délka): 0,99*15,22=15,068 [B] 
Celkem: A+B=18,528 [C]</t>
  </si>
  <si>
    <t>272314</t>
  </si>
  <si>
    <t>ZÁKLADY Z PROSTÉHO BETONU DO C25/30</t>
  </si>
  <si>
    <t>beton C25/30 XF3 
POZN.: Výměry odměřeny digitálně z příloh Situace a VZPR</t>
  </si>
  <si>
    <t>Betonový základ: 1,5*1,0*2,0*2=6,000 [A]</t>
  </si>
  <si>
    <t>451312</t>
  </si>
  <si>
    <t>PODKLADNÍ A VÝPLŇOVÉ VRSTVY Z PROSTÉHO BETONU C12/15</t>
  </si>
  <si>
    <t>beton C12/15 X0 ; tl. 100mm 
POZN.: Výměry odměřeny digitálně z příloh Situace a VZPR + rezerva 10% na nerovnost podkladu</t>
  </si>
  <si>
    <t>Podkladní beton - 
- pod troubami: 13,75*2,0*0,1=2,750 [A] 
- pod základem (2x): 1,7*2,0*2*0,1=0,680 [B] 
Mezisoučet: A+B=3,430 [C] 
rezerva 10% na nerovnost podkladu: 0,1*C=0,343 [D] 
Celkem: C+D=3,773 [E]</t>
  </si>
  <si>
    <t>45131A</t>
  </si>
  <si>
    <t>PODKLADNÍ A VÝPLŇOVÉ VRSTVY Z PROSTÉHO BETONU C20/25</t>
  </si>
  <si>
    <t>beton C20/25 XF3 
POZN.: Výměry odměřeny digitálně z příloh Situace a VZPR</t>
  </si>
  <si>
    <t>Betonové lože - 
- pod troubami (plocha z řezu x šířka): 2,27*2,0=4,540 [A] 
- pod kamennou dlažbou (plocha ze sit x tl.): 15,98*0,15=2,397 [B] 
Celkem: A+B=6,937 [C]</t>
  </si>
  <si>
    <t>465512</t>
  </si>
  <si>
    <t>DLAŽBY Z LOMOVÉHO KAMENE NA MC</t>
  </si>
  <si>
    <t>LK tl. 200mm s vyspárováním MC M25 XF3 
POZN.: Plochy odměřeny digitálně z přílohy Situace</t>
  </si>
  <si>
    <t>Odláždění čel a na vtoku a výtoku: 15,98*0,2=3,196 [A]</t>
  </si>
  <si>
    <t>467314</t>
  </si>
  <si>
    <t>STUPNĚ A PRAHY VODNÍCH KORYT Z PROSTÉHO BETONU C25/30</t>
  </si>
  <si>
    <t>Betonový práh: 0,6*0,3*0,5*2=0,180 [A]</t>
  </si>
  <si>
    <t>Potrubí</t>
  </si>
  <si>
    <t>89952A</t>
  </si>
  <si>
    <t>OBETONOVÁNÍ POTRUBÍ Z PROSTÉHO BETONU DO C20/25</t>
  </si>
  <si>
    <t>Obetonování propustku (plocha obetonávky dle uložení x délka): 0,72*13,12=9,446 [A]</t>
  </si>
  <si>
    <t>9183E2</t>
  </si>
  <si>
    <t>PROPUSTY Z TRUB DN 800MM ŽELEZOBETONOVÝCH</t>
  </si>
  <si>
    <t>vč. šikmého seříznutí potrubí na vtoku a výtoku se zapravením řezu / ochranou výztuže, příp. dodávkou prefa sešikmeného kusu trouby a vč. betonových podkladků pro usazení trub 
POZN.: Délka odměřena digitálně z přílohy Situace</t>
  </si>
  <si>
    <t>Propustek - ŽB trouby DN 800: 16,7=16,700 [A]</t>
  </si>
  <si>
    <t>966158</t>
  </si>
  <si>
    <t>BOURÁNÍ KONSTRUKCÍ Z PROST BETONU S ODVOZEM DO 20KM</t>
  </si>
  <si>
    <t>vč. odvozu a uložení na recyklační středisko / trvalou skládku dle dispozic zhotovitele, vzdálenost uvedena orientačně 
POZN.: Půdorysná plocha odměřena digitálně z přílohy Situace x výška (odborný odhad)</t>
  </si>
  <si>
    <t>Vybourání stavajících betonových čel: 2,07*1,0=2,070 [A]</t>
  </si>
  <si>
    <t>966357</t>
  </si>
  <si>
    <t>BOURÁNÍ PROPUSTŮ Z TRUB DN DO 500MM</t>
  </si>
  <si>
    <t>vč. odvozu a uložení na recyklační středisko / trvalou skládku dle dispozic zhotovitele, vzdálenost uvedena orientačně 
POZN.: Délka odměřena digitálně z přílohy Situace</t>
  </si>
  <si>
    <t>Vybourání stavající betonové trouby vč. lože a obetonování: 17,89=17,890 [A]</t>
  </si>
  <si>
    <t>SO 101.6</t>
  </si>
  <si>
    <t>Silnice II/360 od ZÚ po sil. II/390 - Sjezd (L) km 2,349 18</t>
  </si>
  <si>
    <t xml:space="preserve">  SO 101.6</t>
  </si>
  <si>
    <t>dle pol. 113328: 4,452*2,1=9,349 [A]</t>
  </si>
  <si>
    <t>Vybourání nezpevněných vozovek - Nezpevněná vozovka (zahliněný štěrk/ŠD) tl. 200mm: 22,26*0,2=4,452 [A]</t>
  </si>
  <si>
    <t>dle pol. 18220: 2,67=2,670 [A]</t>
  </si>
  <si>
    <t>Dosypávky zeminy do zemního tělesa: 4,445=4,445 [A]</t>
  </si>
  <si>
    <t>Úprava pláně vozovky: 33,95=33,950 [A]</t>
  </si>
  <si>
    <t>dle pol. 18220: 17,8=17,800 [A]</t>
  </si>
  <si>
    <t>Ohumusování tl. 0,15 m - svahy silničního tělesa, příkopy: 17,8*0,15=2,670 [A]</t>
  </si>
  <si>
    <t>Zatravnění 
dle pol. 18220: 17,8=17,800 [A]</t>
  </si>
  <si>
    <t>Konstrukce zpevněných sjezdů: 22,25*1,09=24,253 [A]</t>
  </si>
  <si>
    <t>Konstrukce zpevněných sjezdů: 22,25*1,40=31,150 [A]</t>
  </si>
  <si>
    <t>Konstrukce zpevněných sjezdů: 22,25*1,04=23,140 [A]</t>
  </si>
  <si>
    <t>Konstrukce zpevněných sjezdů: 22,25=22,250 [A]</t>
  </si>
  <si>
    <t>SO 101.P01</t>
  </si>
  <si>
    <t>Propustek č. 1 DN 400 v km 1,357 55</t>
  </si>
  <si>
    <t xml:space="preserve">  SO 101.P01</t>
  </si>
  <si>
    <t>dle pol. 966158: 0,96*2,4=2,304 [A] 
dle pol. 966346: 16,5*0,32*2,4=12,672 [B] 
Celkem: A+B=14,976 [C]</t>
  </si>
  <si>
    <t>dle pol. 132738: 30,615*1,8=55,107 [A]</t>
  </si>
  <si>
    <t>Odkopávky stávajícího terénu: 20,41*1,5=30,615 [A]</t>
  </si>
  <si>
    <t>dle pol. 132738: 30,615=30,615 [A]</t>
  </si>
  <si>
    <t>Zásyp / obsyp základů (plocha zásypu z PR x šířka základu): 0,281*1,5=0,422 [A] 
Zásyp / obsyp propustku (plocha zásypu dle uložení x délka): 0,58*20,7=12,006 [B] 
Celkem: A+B=12,428 [C]</t>
  </si>
  <si>
    <t>Betonový základ: 0,75*0,5*1,5*2=1,125 [A]</t>
  </si>
  <si>
    <t>Podkladní beton - 
- pod troubami: 19,0*1,5*0,1=2,850 [A] 
- pod základem (2x): 0,85*1,5*2*0,1=0,255 [B] 
Mezisoučet: A+B=3,105 [C] 
rezerva 10% na nerovnost podkladu: 0,1*C=0,311 [D] 
Celkem: C+D=3,416 [E]</t>
  </si>
  <si>
    <t>Betonové lože - 
- pod troubami (plocha z řezu x šířka): 3,28*1,5=4,920 [A] 
- pod kamennou dlažbou (plocha ze sit x tl.): 7,83*0,15=1,175 [B] 
Celkem: A+B=6,095 [C]</t>
  </si>
  <si>
    <t>Odláždění čel a na vtoku a výtoku: 7,83*0,2=1,566 [A]</t>
  </si>
  <si>
    <t>Obetonování propustku (plocha obetonávky dle uložení x délka): 0,24*16,42=3,941 [A]</t>
  </si>
  <si>
    <t>9183B2</t>
  </si>
  <si>
    <t>PROPUSTY Z TRUB DN 400MM ŽELEZOBETONOVÝCH</t>
  </si>
  <si>
    <t>Propustek - ŽB trouby DN 400: 20,5=20,500 [A]</t>
  </si>
  <si>
    <t>Vybourání stavajících betonových čel: 0,96*1,0=0,960 [A]</t>
  </si>
  <si>
    <t>966346</t>
  </si>
  <si>
    <t>BOURÁNÍ PROPUSTŮ Z TRUB DN DO 400MM</t>
  </si>
  <si>
    <t>Vybourání stavající betonové trouby vč. lože a obetonování: 16,5=16,500 [A]</t>
  </si>
  <si>
    <t>SO 101.P02</t>
  </si>
  <si>
    <t>Propustek č. 2 rámový 2000x1500 v km 1,553 95</t>
  </si>
  <si>
    <t xml:space="preserve">  SO 101.P02</t>
  </si>
  <si>
    <t>dle pol. 966158: 3,674*2,4=8,818 [A] 
dle pol. 966358: 15,57*0,47*2,4=17,563 [B] 
Celkem: A+B=26,381 [C]</t>
  </si>
  <si>
    <t>dle pol. 131738: 59,228*1,8=106,610 [A] 
dle pol. 131738: 310,765*1,8=559,377 [B] 
Celkem: A+B=665,987 [C]</t>
  </si>
  <si>
    <t>vč. odvozu na recyklační středisko / trvalou skládku dle dispozic zhotovitele, vzdálenost uvedena orientačně 
POZN.: odkopávka pro ŠD matraci pod ŽB deskou</t>
  </si>
  <si>
    <t>Odkopávky stávajícího terénu: 1,0*3,4*17,42=59,228 [A]</t>
  </si>
  <si>
    <t>131738</t>
  </si>
  <si>
    <t>HLOUBENÍ JAM ZAPAŽ I NEPAŽ TŘ. I, ODVOZ DO 20KM</t>
  </si>
  <si>
    <t>vč. odvozu na recyklační středisko / trvalou skládku dle dispozic zhotovitele, vzdálenost uvedena orientačně 
POZN.: Plocha výkopu odměřena digitálně z přílohy VZPR x prům. šířka výkopu</t>
  </si>
  <si>
    <t>Odkopávky stávajícího terénu: 47,81*6,5=310,765 [A]</t>
  </si>
  <si>
    <t>dle pol. 131738: 59,228=59,228 [A] 
dle pol. 131738: 310,765=310,765 [B] 
Celkem: A+B=369,993 [C]</t>
  </si>
  <si>
    <t>Zásyp / obsyp základů (plocha zásypu z PR x šířka výkpu): 0,63*3,6=2,268 [A] 
Zásyp / obsyp rámu (plocha zásypu dle uložení x délka): 13,69*16,52=226,159 [B] 
Celkem: A+B=228,427 [C]</t>
  </si>
  <si>
    <t>21197</t>
  </si>
  <si>
    <t>OPLÁŠTĚNÍ ODVODŇOVACÍCH ŽEBER Z GEOTEXTILIE</t>
  </si>
  <si>
    <t>seprační geotextilie 
obvod x délka ŠD matrace: 8,8*17,42=153,296 [A]</t>
  </si>
  <si>
    <t>21461G</t>
  </si>
  <si>
    <t>SEPARAČNÍ GEOTEXTILIE DO 800G/M2</t>
  </si>
  <si>
    <t>POZN.: Výměry odměřeny digitálně z přílohy výkresu propustku č. 2</t>
  </si>
  <si>
    <t>Geotextilie 700g/m2 
šířka z PR 4,82 m zaokrouhlena na 5,0 m, na délku propustku (2x): 5*16,52*2=165,200 [A]</t>
  </si>
  <si>
    <t>272325</t>
  </si>
  <si>
    <t>ZÁKLADY ZE ŽELEZOBETONU DO C30/37</t>
  </si>
  <si>
    <t>beton C30/37 XF3 ; tl. 300 mm, vyztužený KARI sítí 8/100/100  při obou površích 
POZN.: Výměry odměřeny digitálně z přílohy výkresu propustku č. 2</t>
  </si>
  <si>
    <t>ŽB monolitická základová deska (š x dl x tl): 3,0*16,52*0,3=14,868 [A]</t>
  </si>
  <si>
    <t>272366</t>
  </si>
  <si>
    <t>VÝZTUŽ ZÁKLADŮ Z KARI SÍTÍ</t>
  </si>
  <si>
    <t>beton C30/37 XF3 ; tl. 300 mm, vyztuž z KARI sítí 8/100/100  při obou površích (x2) 
POZN.: Výměry odměřeny digitálně z přílohy výkresu propustku č. 2</t>
  </si>
  <si>
    <t>ŽB monolitická základová deska (š x dl x hm): 3,0*16,52*7,9/1000*1,15*2=0,901 [A]</t>
  </si>
  <si>
    <t>Svislé konstrukce</t>
  </si>
  <si>
    <t>317325</t>
  </si>
  <si>
    <t>ŘÍMSY ZE ŽELEZOBETONU DO C30/37</t>
  </si>
  <si>
    <t>beton C30/37 XF4 
POZN.: Výměry odměřeny digitálně z přílohy výkresu propustku č. 2</t>
  </si>
  <si>
    <t>ŽB římsa (plocha z řezu x délka): 0,27*3,7=0,999 [A]</t>
  </si>
  <si>
    <t>317365</t>
  </si>
  <si>
    <t>VÝZTUŽ ŘÍMS Z OCELI 10505, B500B</t>
  </si>
  <si>
    <t>ocel B500B</t>
  </si>
  <si>
    <t>ŽB římsa, výztuž do 150 kg/m3: 0,999*0,15=0,150 [A]</t>
  </si>
  <si>
    <t>333325</t>
  </si>
  <si>
    <t>MOSTNÍ OPĚRY A KŘÍDLA ZE ŽELEZOVÉHO BETONU DO C30/37</t>
  </si>
  <si>
    <t>beton C30/37 XF3 
POZN.: Výměry odměřeny digitálně z přílohy výkresu propustku č. 2</t>
  </si>
  <si>
    <t>ŽB křídlo (plocha z řezu x tl.) - 
- na vtoku (2x): 0,68*0,2*2=0,272 [A] 
- na výtoku (2x): 3,82*0,2*2=1,528 [B] 
Celkem: A+B=1,800 [C]</t>
  </si>
  <si>
    <t>333365</t>
  </si>
  <si>
    <t>VÝZTUŽ MOSTNÍCH OPĚR A KŘÍDEL Z OCELI 10505, B500B</t>
  </si>
  <si>
    <t>ŽB křídlo, výztuž do 150 kg/m3: 1,8*0,15=0,270 [A]</t>
  </si>
  <si>
    <t>beton C12/15 X0 ; tl. 100mm 
POZN.: Výměry odměřeny digitálně z přílohy výkresu propustku č. 2 + rezerva 10% na nerovnost podkladu</t>
  </si>
  <si>
    <t>Podkladní beton - 
- pod rámy: 17,63*3,6*0,1=6,347 [A] 
rezerva 10% na nerovnost podkladu: 0,1*A=0,635 [B] 
Celkem: A+B=6,982 [C]</t>
  </si>
  <si>
    <t>beton C20/25 XF3 
POZN.: Výměry odměřeny digitálně z přílohy výkresu propustku č. 2</t>
  </si>
  <si>
    <t>Betonové lože - pod kamennou dlažbou (plocha ze sit x tl.): 42,17*0,15=6,326 [A]</t>
  </si>
  <si>
    <t>ŠD 0/63</t>
  </si>
  <si>
    <t>matrace ze ŠD pod ŽB deskou (š x dl x tl): 3,4*17,42*1,0=59,228 [A]</t>
  </si>
  <si>
    <t>457325</t>
  </si>
  <si>
    <t>VYROVNÁVACÍ A SPÁDOVÝ ŽELEZOBETON C30/37</t>
  </si>
  <si>
    <t>beton C30/37 XF2 ; tl. 200 mm, vyztužený KARI sítí 8/100/100 
POZN.: Výměry odměřeny digitálně z přílohy výkresu propustku č. 2</t>
  </si>
  <si>
    <t>Vyrovnávací ŽB na rámech (š x dl x tl): 2,4*16,52*0,2=7,930 [A]</t>
  </si>
  <si>
    <t>457366</t>
  </si>
  <si>
    <t>VÝZTUŽ VYROVNÁVACÍHO A SPÁDOVÉHO BETONU Z KARI SÍTÍ</t>
  </si>
  <si>
    <t>beton C30/37 XF2 ; tl. 200 mm - výztuž z KARI sítí 8/100/100 
POZN.: Výměry odměřeny digitálně z přílohy výkresu propustku č. 2</t>
  </si>
  <si>
    <t>Vyrovnávací ŽB na rámech (š x dl x hm.): 2,4*16,52*7,9/1000*1,15=0,360 [A]</t>
  </si>
  <si>
    <t>Odláždění čel a na vtoku a výtoku: 42,17*0,2=8,434 [A] 
Kamenná dlažba - berma propustku (plocha z řezu x délka): 18,0*0,685=12,330 [B] 
Celkem: A+B=20,764 [C]</t>
  </si>
  <si>
    <t>beton C25/30 XF3 
POZN.: Výměry odměřeny digitálně z přílohy výkresu propustku č. 2</t>
  </si>
  <si>
    <t>betonový práh na ukončení kamenné dlažby v příkopu: 0,6*0,3*2=0,360 [A]</t>
  </si>
  <si>
    <t>467315</t>
  </si>
  <si>
    <t>STUPNĚ A PRAHY VODNÍCH KORYT Z PROSTÉHO BETONU C30/37</t>
  </si>
  <si>
    <t>betonový práh ŽLB  desky, na šířku desky: 0,56*0,3*3*2=1,008 [A]</t>
  </si>
  <si>
    <t>Přidružená stavební výroba</t>
  </si>
  <si>
    <t>711412</t>
  </si>
  <si>
    <t>IZOLACE MOSTOVEK CELOPLOŠNÁ ASFALTOVÝMI PÁSY</t>
  </si>
  <si>
    <t>Izolace NAIP 
šířka z PR 7,90 m zaokrouhlena na 8,0 m, na délku propustku: 8*16,52=132,160 [A]</t>
  </si>
  <si>
    <t>875332</t>
  </si>
  <si>
    <t>POTRUBÍ DREN Z TRUB PLAST DN DO 150MM DĚROVANÝCH</t>
  </si>
  <si>
    <t>částečně perforovaná drenážní trubka v podélném sklonu podél propustku s rezervou na vyústění, po obou stranách rámu (2x).</t>
  </si>
  <si>
    <t>Drenážní trubka DN 150: 2*18,0=36,000 [A]</t>
  </si>
  <si>
    <t>9112A1</t>
  </si>
  <si>
    <t>ZÁBRADLÍ MOSTNÍ S VODOR MADLY - DODÁVKA A MONTÁŽ</t>
  </si>
  <si>
    <t>zábradlí jímky (délka ze sit): 22,0=22,000 [A]</t>
  </si>
  <si>
    <t>918115</t>
  </si>
  <si>
    <t>ČELA PROPUSTU Z BETONU DO C 30/37</t>
  </si>
  <si>
    <t>beton C30/37 XF3, vč. výztuže z oceli B500B v mn. do 150 kg/m3</t>
  </si>
  <si>
    <t>ŽB čelo propustku (plocha z řezu x délka): 0,652*3,7=2,412 [A]</t>
  </si>
  <si>
    <t>91842</t>
  </si>
  <si>
    <t>PROPUSTY RÁMOVÉ 200/150</t>
  </si>
  <si>
    <t>Propustek - ŽB rámy vnitř. průřezu 2000/1500mm, skladebná délka 1,18m (alternativně jiná, celková dl. propustku 16,5m): 14*1,18=16,520 [A]</t>
  </si>
  <si>
    <t>vč. odvozu a uložení na recyklační středisko / trvalou skládku dle dispozic zhotovitele, vzdálenost uvedena orientačně 
POZN.: Půdorysná plocha odměřena digitálně z přílohy Situace x hloubka dle zaměření</t>
  </si>
  <si>
    <t>Vybourání části stěn stavající betonové jímky: 2,37*1,55=3,674 [A]</t>
  </si>
  <si>
    <t>966358</t>
  </si>
  <si>
    <t>BOURÁNÍ PROPUSTŮ Z TRUB DN DO 600MM</t>
  </si>
  <si>
    <t>Vybourání stavající betonové trouby DN 600 vč. lože a obetonování: 15,57=15,570 [A]</t>
  </si>
  <si>
    <t>SO 101.P03</t>
  </si>
  <si>
    <t>Propustek č. 3 DN 400 v km 1,727 63</t>
  </si>
  <si>
    <t xml:space="preserve">  SO 101.P03</t>
  </si>
  <si>
    <t>dle pol. 132738: 9,63*1,8=17,334 [A]</t>
  </si>
  <si>
    <t>vč. odvozu na recyklační středisko / trvalou skládku dle dispozic zhotovitele, vzdálenost uvedena orientačně  
POZN.: Plocha výkopu odměřena digitálně z přílohy VZPR x šířka výkopu</t>
  </si>
  <si>
    <t>Odkopávky stávajícího terénu: 6,42*1,5=9,630 [A]</t>
  </si>
  <si>
    <t>dle pol. 132738: 9,63=9,630 [A]</t>
  </si>
  <si>
    <t>Zásyp / obsyp základů (plocha zásypu z PR x šířka základu): 0,203*1,5=0,305 [A] 
Zásyp / obsyp propustku (plocha zásypu dle uložení x délka): 0,922*11,0=10,142 [B] 
Celkem: A+B=10,447 [C]</t>
  </si>
  <si>
    <t>Podkladní beton - 
- pod troubami: 11,05*1,5*0,1=1,658 [A] 
- pod základem (2x): 0,85*1,5*2*0,1=0,255 [B] 
Mezisoučet: A+B=1,913 [C] 
rezerva 10% na nerovnost podkladu: 0,1*C=0,191 [D] 
Celkem: C+D=2,104 [E]</t>
  </si>
  <si>
    <t>Betonové lože - 
- pod troubami (plocha z řezu x šířka): 1,897*1,5=2,846 [A] 
- pod kamennou dlažbou (plocha ze sit x tl.): 6,51*0,15=0,977 [B] 
Celkem: A+B=3,823 [C]</t>
  </si>
  <si>
    <t>Odláždění čel a na vtoku a výtoku: 6,51*0,2=1,302 [A]</t>
  </si>
  <si>
    <t>Obetonování propustku (plocha obetonávky dle uložení x délka): 0,24*8,1=1,944 [A]</t>
  </si>
  <si>
    <t>Propustek - ŽB trouby DN 400: 12,5=12,500 [A]</t>
  </si>
  <si>
    <t>SO 101.P06</t>
  </si>
  <si>
    <t>Propustek č. 6 DN 800 v km 1,913 00</t>
  </si>
  <si>
    <t xml:space="preserve">  SO 101.P06</t>
  </si>
  <si>
    <t>dle pol. 966158: 0,91*2,4=2,184 [A] 
dle pol. 966636: 10,21*0,63*2,4=15,438 [B] 
Celkem: A+B=17,622 [C]</t>
  </si>
  <si>
    <t>dle pol. 132738: 35,9*1,8=64,620 [A]</t>
  </si>
  <si>
    <t>Odkopávky stávajícího terénu: 17,95*2,0=35,900 [A]</t>
  </si>
  <si>
    <t>dle pol. 132738: 35,9=35,900 [A]</t>
  </si>
  <si>
    <t>Zásyp / obsyp základů (plocha zásypu z PR x šířka základu): 1,279*2,0=2,558 [A] 
Zásyp / obsyp propustku (plocha zásypu dle uložení x délka): 0,99*17,3=17,127 [B] 
Celkem: A+B=19,685 [C]</t>
  </si>
  <si>
    <t>Podkladní beton - 
- pod troubami: 16,28*2,0*0,1=3,256 [A] 
- pod základem (2x): 1,7*2,0*2*0,1=0,680 [B] 
Mezisoučet: A+B=3,936 [C] 
rezerva 10% na nerovnost podkladu: 0,1*C=0,394 [D] 
Celkem: C+D=4,330 [E]</t>
  </si>
  <si>
    <t>Betonové lože - 
- pod troubami (plocha z řezu x šířka): 2,8*2,0=5,600 [A] 
- pod kamennou dlažbou (plocha ze sit x tl.): 14,18*0,15=2,127 [B] 
Celkem: A+B=7,727 [C]</t>
  </si>
  <si>
    <t>Odláždění čel a na vtoku a výtoku: 14,18*0,2=2,836 [A]</t>
  </si>
  <si>
    <t>Obetonování propustku (plocha obetonávky dle uložení x délka): 0,72*12,85=9,252 [A]</t>
  </si>
  <si>
    <t>Propustek - ŽB trouby DN 800: 19,3=19,300 [A]</t>
  </si>
  <si>
    <t>Vybourání stavajících betonových čel: 0,91*1,0=0,910 [A]</t>
  </si>
  <si>
    <t>96636</t>
  </si>
  <si>
    <t>BOURÁNÍ PROPUSTŮ Z TRUB DN DO 800MM</t>
  </si>
  <si>
    <t>Vybourání stavající betonové trouby vč. lože a obetonování: 10,21=10,210 [A]</t>
  </si>
  <si>
    <t>SO 101.P07</t>
  </si>
  <si>
    <t>Propustek č. 7 DN 400 v km 2,066 45</t>
  </si>
  <si>
    <t xml:space="preserve">  SO 101.P07</t>
  </si>
  <si>
    <t>dle pol. 132738: 7,5*1,8=13,500 [A]</t>
  </si>
  <si>
    <t>Odkopávky stávajícího terénu: 5,0*1,5=7,500 [A]</t>
  </si>
  <si>
    <t>dle pol. 132738: 7,5=7,500 [A]</t>
  </si>
  <si>
    <t>Zásyp / obsyp základů (plocha zásypu z PR x šířka základu): 0,315*1,5=0,473 [A] 
Zásyp / obsyp propustku (plocha zásypu dle uložení x délka): 0,58*9,8=5,684 [B] 
Celkem: A+B=6,157 [C]</t>
  </si>
  <si>
    <t>Podkladní beton - 
- pod troubami: 8,59*1,5*0,1=1,289 [A] 
- pod základem (2x): 0,85*1,5*2*0,1=0,255 [B] 
Mezisoučet: A+B=1,544 [C] 
rezerva 10% na nerovnost podkladu: 0,1*C=0,154 [D] 
Celkem: C+D=1,698 [E]</t>
  </si>
  <si>
    <t>Betonové lože - 
- pod troubami (plocha z řezu x šířka): 1,45*1,5=2,175 [A] 
- pod kamennou dlažbou (plocha ze sit x tl.): 11,89*0,15=1,784 [B] 
Celkem: A+B=3,959 [C]</t>
  </si>
  <si>
    <t>Odláždění čel a na vtoku a výtoku: 11,89*0,2=2,378 [A]</t>
  </si>
  <si>
    <t>Obetonování propustku (plocha obetonávky dle uložení x délka): 0,24*6,35=1,524 [A]</t>
  </si>
  <si>
    <t>Propustek - ŽB trouby DN 400: 9,8=9,800 [A]</t>
  </si>
  <si>
    <t>SO 101.P08</t>
  </si>
  <si>
    <t>Propustek č. 8 DN 400 v km 2,349 18</t>
  </si>
  <si>
    <t xml:space="preserve">  SO 101.P08</t>
  </si>
  <si>
    <t>dle pol. 966158: 1,24*2,4=2,976 [A] 
dle pol. 966346: 5,33*0,32*2,4=4,093 [B] 
Celkem: A+B=7,069 [C]</t>
  </si>
  <si>
    <t>dle pol. 132738: 8,46*1,8=15,228 [A]</t>
  </si>
  <si>
    <t>Odkopávky stávajícího terénu: 5,64*1,5=8,460 [A]</t>
  </si>
  <si>
    <t>dle pol. 132738: 8,46=8,460 [A]</t>
  </si>
  <si>
    <t>Zásyp / obsyp základů (plocha zásypu z PR x šířka základu): 0,306*1,5=0,459 [A] 
Zásyp / obsyp propustku (plocha zásypu dle uložení x délka): 0,58*6,21=3,602 [B] 
Celkem: A+B=4,061 [C]</t>
  </si>
  <si>
    <t>Podkladní beton - 
- pod troubami: 7,57*1,5*0,1=1,136 [A] 
- pod základem (2x): 0,85*1,5*2*0,1=0,255 [B] 
Mezisoučet: A+B=1,391 [C] 
rezerva 10% na nerovnost podkladu: 0,1*C=0,139 [D] 
Celkem: C+D=1,530 [E]</t>
  </si>
  <si>
    <t>Betonové lože - 
- pod troubami (plocha z řezu x šířka): 1,253*1,5=1,880 [A] 
- pod kamennou dlažbou (plocha ze sit x tl.): 9,235*0,15=1,385 [B] 
Celkem: A+B=3,265 [C]</t>
  </si>
  <si>
    <t>Odláždění čel a na vtoku a výtoku: 9,235*0,2=1,847 [A]</t>
  </si>
  <si>
    <t>Obetonování propustku (plocha obetonávky dle uložení x délka): 0,24*3,88=0,931 [A]</t>
  </si>
  <si>
    <t>Propustek - ŽB trouby DN 400: 9,1=9,100 [A]</t>
  </si>
  <si>
    <t>Vybourání stavajících betonových čel: 1,24*1,0=1,240 [A]</t>
  </si>
  <si>
    <t>Vybourání stavající betonové trouby vč. lože a obetonování: 5,33=5,330 [A]</t>
  </si>
  <si>
    <t>SO 101.P10</t>
  </si>
  <si>
    <t>Propustek č. 10 DN 400 v km 2,460 00</t>
  </si>
  <si>
    <t xml:space="preserve">  SO 101.P10</t>
  </si>
  <si>
    <t>dle pol. 966158: 2,87*2,4=6,888 [A] 
dle pol. 966346: 7,08*0,32*2,4=5,437 [B] 
Celkem: A+B=12,325 [C]</t>
  </si>
  <si>
    <t>dle pol. 132738: 7,859*1,8=14,146 [A]</t>
  </si>
  <si>
    <t>Odkopávky stávajícího terénu: 5,239*1,5=7,859 [A]</t>
  </si>
  <si>
    <t>dle pol. 132738: 7,859=7,859 [A]</t>
  </si>
  <si>
    <t>Zásyp / obsyp základů (plocha zásypu z PR x šířka základu): 0,4*1,5=0,600 [A] 
Zásyp / obsyp propustku (plocha zásypu dle uložení x délka): 0,307*6,21=1,906 [B] 
Celkem: A+B=2,506 [C]</t>
  </si>
  <si>
    <t>Podkladní beton - 
- pod troubami: 6,72*1,5*0,1=1,008 [A] 
- pod základem (2x): 0,85*1,5*2*0,1=0,255 [B] 
Mezisoučet: A+B=1,263 [C] 
rezerva 10% na nerovnost podkladu: 0,1*C=0,126 [D] 
Celkem: C+D=1,389 [E]</t>
  </si>
  <si>
    <t>Betonové lože - 
- pod troubami (plocha z řezu x šířka): 1,63*1,5=2,445 [A] 
- pod kamennou dlažbou (plocha ze sit x tl.): 5,44*0,15=0,816 [B] 
Celkem: A+B=3,261 [C]</t>
  </si>
  <si>
    <t>Odláždění čel a na vtoku a výtoku: 5,44*0,2=1,088 [A]</t>
  </si>
  <si>
    <t>Obetonování propustku (plocha obetonávky dle uložení x délka): 0,24*8,45=2,028 [A]</t>
  </si>
  <si>
    <t>Propustek - ŽB trouby DN 400: 10,5=10,500 [A]</t>
  </si>
  <si>
    <t>Vybourání stavajících betonových čel: 2,87*1,0=2,870 [A]</t>
  </si>
  <si>
    <t>Vybourání stavající betonové trouby vč. lože a obetonování: 7,08=7,080 [A]</t>
  </si>
  <si>
    <t>SO 102</t>
  </si>
  <si>
    <t>Silnice II/360 od sil. II/390 do KÚ</t>
  </si>
  <si>
    <t>SO 102.1</t>
  </si>
  <si>
    <t>Silnice II/360 od sil. II/390 do KÚ - hlavní trasa</t>
  </si>
  <si>
    <t xml:space="preserve">  SO 102.1</t>
  </si>
  <si>
    <t>dle pol. 113328: 80,038*2,1=168,080 [A] 
dle pol. 122738: 17350,42*1,8=31 230,756 [B] 
Celkem: A+B=31 398,836 [C]</t>
  </si>
  <si>
    <t>ETAPA 1, km 2,540 - 3,640 
Vybourání vozovkových vrstev - Štěrkodrť: 6408,28*0,207=1 326,514 [A]</t>
  </si>
  <si>
    <t>Vybourání nezpevněných vozovek - Nezpevněná vozovka (zahliněný štěrk/ŠD) tl. 200mm: 400,19*0,2=80,038 [A]</t>
  </si>
  <si>
    <t>ETAPA 1, km 2,540 - 3,640 
Vybourání vozovkových vrstev - 
- 2x nátěr / PM + nátěr (ZAS T4 / IIa - OO): 6408,28*0,035=224,290 [A] 
- Kalený štěrk: 6408,28*0,14=897,159 [B] 
Celkem: A+B=1 121,449 [C]</t>
  </si>
  <si>
    <t>Materiál uvažovaný na nezpevněné krajnice, dle pol. 56963: 1801,77*0,15=270,266 [A] 
Dtto pro SO 102.4 a 102.5: (17,6+42,82)*0,15=9,063 [B] 
Celkem: A+B=279,329 [C]</t>
  </si>
  <si>
    <t>Vybourání vozovkových vrstev - fréza obrusné a ložné / podkladní asfaltové vrstvy na úroveň 2x nátěr / PM: 6408,28*0,164=1 050,958 [A] 
Odpočet materiálu uvažovaného na nezpevněné krajnice, dle pol. 56963: -279,329 =- 279,329 [B] 
Celkem: A+B=771,629 [C]</t>
  </si>
  <si>
    <t>dle pol. 113728: 771,629*6*2,3=10 648,480 [A]</t>
  </si>
  <si>
    <t>122734</t>
  </si>
  <si>
    <t>ODKOPÁVKY A PROKOPÁVKY OBECNÉ TŘ. I, ODVOZ DO 5KM</t>
  </si>
  <si>
    <t>vč. odvozu na meziskládku dle dispozic zhotovitele, vzdálenost uvedena orientačně 
Součástí položky je i výběr vhodného materiálu! 
Výpočet celkového objemu výkopů viz. pol. 122738.</t>
  </si>
  <si>
    <t>Mteriál z výkopů určený pro SO 801 (techn. rekultivace): 342,0=342,000 [A]</t>
  </si>
  <si>
    <t>Odkopávky zeminy: 17692,42=17 692,420 [A] 
Odpočet materiálu určeného pro SO 801 (techn. rekultivace): -342,0=- 342,000 [B] 
Celkem: A+B=17 350,420 [C]</t>
  </si>
  <si>
    <t>dle pol. 18220: 1444,69=1 444,690 [A] 
dle pol. 18230: 10,845=10,845 [B] 
Celkem: A+B=1 455,535 [C]</t>
  </si>
  <si>
    <t>Předrcení zísaného materiálu z podloží stávající vozovky na frakci max. 0/63 
- dle pol. 11332: 1326,514=1 326,514 [A] 
- dle pol. 11333: 1121,449=1 121,449 [B] 
Celkem: A+B=2 447,963 [C]</t>
  </si>
  <si>
    <t>na meziskládku nebo recyklační středisko / trvalou skládku</t>
  </si>
  <si>
    <t>dle pol. 122734 a122738: 17692,42=17 692,420 [A]</t>
  </si>
  <si>
    <t>ETAPA 1, km 2,540 - 3,640 
Násyp z vyzískaného předrceného materiálu pro provedení RS CA tl. 2x250mm: 2080,097=2 080,097 [A] 
(Část výzisku ponechána pro následné použití v ET. 2 až 4)</t>
  </si>
  <si>
    <t>Dosypávky zeminy do zemního tělesa: 3491,141=3 491,141 [A]</t>
  </si>
  <si>
    <t>Aktivní zóna mimo profil stávající komunikace: 4885,43=4 885,430 [A]</t>
  </si>
  <si>
    <t>POZN.: zjištěno plošně z 3D modelu</t>
  </si>
  <si>
    <t>Úprava pláně vozovky: 13108,24=13 108,240 [A]</t>
  </si>
  <si>
    <t>Úprava parapláně vozovky (AZ): 14716,15=14 716,150 [A]</t>
  </si>
  <si>
    <t>dle pol. 18220: 9435,41=9 435,410 [A] 
dle pol. 18230: 72,30=72,300 [B] 
Celkem: A+B=9 507,710 [C]</t>
  </si>
  <si>
    <t>Ohumusování tl. 0,15 m - svahy silničního tělesa, příkopy: 9435,41*0,15=1 415,312 [A]</t>
  </si>
  <si>
    <t>Ohumusování tl. 0,15 m - v rovině: 72,30*0,15=10,845 [A]</t>
  </si>
  <si>
    <t>Zatravnění 
dle pol. 18220: 9435,41=9 435,410 [A] 
dle pol. 18230: 72,30=72,300 [B] 
Celkem: A+B=9 507,710 [C]</t>
  </si>
  <si>
    <t>Podélná drenáž - odvodnění komunikace: 82,68=82,680 [A]</t>
  </si>
  <si>
    <t>Konstrukce vozovky: 9631,90*1,07=10 306,133 [A]</t>
  </si>
  <si>
    <t>Konstrukce vozovky: 9631,90*1,30=12 521,470 [A]</t>
  </si>
  <si>
    <t>ETAPA 1, km 2,540 - 3,640 
RS CA tl. 2x250mm: 2080,097=2 080,097 [A]</t>
  </si>
  <si>
    <t>Nezpevněná krajnice z asfaltového recyklátu: 1801,77=1 801,770 [A]</t>
  </si>
  <si>
    <t>Infiltrační postřik PI-C  0,60 kg/m2 
plocha SH = obrusná vrstva rozšířená o 7% 
POZN.: Plocha odměřena digitálně z přílohy Situace, rozšíření v průměrných hodnotách dle vzorového řezu.</t>
  </si>
  <si>
    <t>Konstrukce vozovky: 9631,90*1,02=9 824,538 [A]</t>
  </si>
  <si>
    <t>Konstrukce vozovky: 9631,90*1,045=10 065,336 [A]</t>
  </si>
  <si>
    <t>Konstrukce vozovky: 9631,90=9 631,900 [A]</t>
  </si>
  <si>
    <t>Jednostranné ocelové svodidlo - úroveň zadržení N2: 89,8=89,800 [A]</t>
  </si>
  <si>
    <t>Odstranění stávajících svodidel: 123=123,000 [A]</t>
  </si>
  <si>
    <t>Směrové sloupky bílé - výměna: 54=54,000 [A]</t>
  </si>
  <si>
    <t>Směrové sloupky bílé - výměna (předpoklad dle počtu nových sloupků): 54=54,000 [A]</t>
  </si>
  <si>
    <t>dle počtu nových sloupků Z11a/b: 54=54,000 [A]</t>
  </si>
  <si>
    <t>Nové / měněné SDZ (dle přílohy Situace DZ) 
P1: 1=1,000 [A] 
IS3c: 1=1,000 [B] 
IS16b: 1=1,000 [C] 
IJ8+IP11a+E3a: 1*3=3,000 [D] 
IJ7+IJ11a: 1*2=2,000 [E] 
Celkem: A+B+C+D+E=8,000 [F]</t>
  </si>
  <si>
    <t>Rušené / měněné SDZ (dle přílohy Situace DZ) 
A7a+E4: 1*2=2,000 [A] 
P1+E2b:1*2=2,000 [B] 
P1: 1=1,000 [C] 
IJ8+IP11a+E3a: 1*3=3,000 [D] 
IJ7+IJ11a: 1*2=2,000 [E] 
IS3c: 1=1,000 [F] 
IS16b: 1=1,000 [G] 
A2a+E4: 1*2=2,000 [H] 
B21a+B20a: 1*2=2,000 [I] 
B21a+B21b: 2*2=4,000 [J] 
B21a: 1=1,000 [K] 
Celkem: A+B+C+D+E+F+G+H+I+J+K=21,000 [L]</t>
  </si>
  <si>
    <t>Rušené / měněné SDZ (dle přílohy Situace DZ) 
A7a+E4: 1=1,000 [A] 
P1+E2b:1=1,000 [B] 
P1: 1=1,000 [C] 
IJ8+IP11a+E3a: 1=1,000 [D] 
IJ7+IJ11a: 1=1,000 [E] 
IS3c: 1=1,000 [F] 
IS16b: 1=1,000 [G] 
A2a+E4: 1=1,000 [H] 
B21a+B20a: 1=1,000 [I] 
B21a+B21b: 2=2,000 [J] 
B21a: 1=1,000 [K] 
Celkem: A+B+C+D+E+F+G+H+I+J+K=12,000 [L]</t>
  </si>
  <si>
    <t>Nové / měněné SDZ (dle přílohy Situace DZ) 
P1: 1=1,000 [A] 
IS3c: 1=1,000 [B] 
IS16b: 1=1,000 [C] 
IJ8+IP11a+E3a: 1=1,000 [D] 
IJ7+IJ11a: 1=1,000 [E] 
Celkem: A+B+C+D+E=5,000 [F]</t>
  </si>
  <si>
    <t>V1a (0,125): 50*0,125=6,250 [A] 
V2b (3/1,5/0,125): 960*0,125*2/3=80,000 [B] 
V13a (0,125 + šrafa / dopravní stín): 182,5*0,125+43,36=66,173 [C] 
Celkem: A+B+C=152,423 [D]</t>
  </si>
  <si>
    <t>V4 (0,25): 2200*0,25=550,000 [A]</t>
  </si>
  <si>
    <t>Směrové sloupky červené: 8=8,000 [A]</t>
  </si>
  <si>
    <t>954221</t>
  </si>
  <si>
    <t>DIS SILNIČNÍ METEOSTANICE ROZŠÍŘENÁ DODÁVKA A MONTÁŽ</t>
  </si>
  <si>
    <t>KPL</t>
  </si>
  <si>
    <t>vč. veškerých zemních prací a základových konstrukcí, napojení - kompletní dodávka 
Specifikace dle PD: 
Bude osazeno zařízeni pro snímaní meteorologických údajů z vozovky. 
Meteostanice bude mít stožár vysoký 8 m, na kterém budou čidla teploty, vlhkosti vzduchu a čidlo 
množství srážek. Od stanice budou vyvedeny kabely dl. cca 10,5 m ke dvěma silničním čidlům umístěným ve vozovce. Komunikace se stanicí bude probíhat prostřednictvím GPRS modemu, který bude odesílat naměřená data k dalšímu zpracování do technologického serveru.</t>
  </si>
  <si>
    <t>SO 102.2</t>
  </si>
  <si>
    <t>Silnice II/360 od sil. II/390 do KÚ - Sjezd "Březina" v km 2,629 95</t>
  </si>
  <si>
    <t xml:space="preserve">  SO 102.2</t>
  </si>
  <si>
    <t>dle pol. 113328: 6,52*2,1=13,692 [A] 
dle pol. 122738: 322,49*1,8=580,482 [B] 
Celkem: A+B=594,174 [C]</t>
  </si>
  <si>
    <t>ETAPA 1, km 2,540 - 3,640 
Vybourání vozovkových vrstev - Štěrkodrť: 148,42*0,207=30,723 [A]</t>
  </si>
  <si>
    <t>Vybourání nezpevněných vozovek - Nezpevněná vozovka (zahliněný štěrk/ŠD) tl. 200mm: 32,6*0,2=6,520 [A]</t>
  </si>
  <si>
    <t>ETAPA 1, km 2,540 - 3,640 
Vybourání vozovkových vrstev - 
- 2x nátěr / PM + nátěr (ZAS T4 / IIa - OO): 148,42*0,035=5,195 [A] 
- Kalený štěrk: 148,42*0,14=20,779 [B] 
Celkem: A+B=25,974 [C]</t>
  </si>
  <si>
    <t>Materiál uvažovaný na nezpevněné krajnice, dle pol. 56963: 42,5*0,15=6,375 [A]</t>
  </si>
  <si>
    <t>Vybourání vozovkových vrstev - fréza obrusné a ložné / podkladní asfaltové vrstvy na úroveň 2x nátěr / PM: 148,42*0,164=24,341 [A] 
Odpočet materiálu uvažovaného na nezpevněné krajnice, dle pol. 56963: -42,5*0,15 =-6,375 [B] 
Celkem: A+B=17,966 [C]</t>
  </si>
  <si>
    <t>dle pol. 113728: 17,966*6*2,3=247,931 [A]</t>
  </si>
  <si>
    <t>Odkopávky zeminy: 322,49=322,490 [A]</t>
  </si>
  <si>
    <t>dle pol. 18220: 31,39=31,390 [A]</t>
  </si>
  <si>
    <t>Předrcení zísaného materiálu z podloží stávající vozovky na frakci max. 0/63 
- dle pol. 11332: 30,723=30,723 [A] 
- dle pol. 11333: 25,974=25,974 [B] 
Celkem: A+B=56,697 [C]</t>
  </si>
  <si>
    <t>dle pol. 122738: 322,49=322,490 [A]</t>
  </si>
  <si>
    <t>ETAPA 1, km 2,540 - 3,640 
Násyp z vyzískaného předrceného materiálu pro provedení RS CA tl. 2x250mm: 65,05=65,050 [A] 
(Část výzisku z SO 102.1)</t>
  </si>
  <si>
    <t>Dosypávky zeminy do zemního tělesa: 4,92=4,920 [A]</t>
  </si>
  <si>
    <t>Aktivní zóna mimo profil stávající komunikace: 115,41=115,410 [A]</t>
  </si>
  <si>
    <t>Úprava pláně vozovky: 206,31=206,310 [A]</t>
  </si>
  <si>
    <t>Úprava parapláně vozovky (AZ): 231,62=231,620 [A]</t>
  </si>
  <si>
    <t>dle pol. 18220: 209,28=209,280 [A]</t>
  </si>
  <si>
    <t>Ohumusování tl. 0,15 m - svahy silničního tělesa, příkopy: 209,28*0,15=31,392 [A]</t>
  </si>
  <si>
    <t>Zatravnění 
dle pol. 18220: 209,28=209,280 [A]</t>
  </si>
  <si>
    <t>Konstrukce zpevněných sjezdů: 135,31*1,09=147,488 [A]</t>
  </si>
  <si>
    <t>Konstrukce zpevněných sjezdů: 135,31*1,40=189,434 [A]</t>
  </si>
  <si>
    <t>ETAPA 1, km 2,540 - 3,640 
RS CA tl. 2x250mm: 65,05=65,050 [A]</t>
  </si>
  <si>
    <t>Nezpevněná krajnice z asfaltového recyklátu: 42,5=42,500 [A]</t>
  </si>
  <si>
    <t>Konstrukce zpevněných sjezdů: 135,31*1,04=140,722 [A]</t>
  </si>
  <si>
    <t>Konstrukce zpevněných sjezdů: 135,31=135,310 [A]</t>
  </si>
  <si>
    <t>Jednostranné ocelové svodidlo - úroveň zadržení N2: 8,2=8,200 [A]</t>
  </si>
  <si>
    <t>SO 102.3</t>
  </si>
  <si>
    <t>Silnice II/360 od sil. II/390 do KÚ - Sjezd (L) v km 3,115 00</t>
  </si>
  <si>
    <t xml:space="preserve">  SO 102.3</t>
  </si>
  <si>
    <t>dle pol. 113328: 1,83*2,1=3,843 [A] 
dle pol. 122738: 1,8*1,8=3,240 [B] 
Celkem: A+B=7,083 [C]</t>
  </si>
  <si>
    <t>Vybourání nezpevněných vozovek - Nezpevněná vozovka (zahliněný štěrk/ŠD) tl. 200mm: 9,15*0,2=1,830 [A]</t>
  </si>
  <si>
    <t>Odkopávky zeminy: 1,8=1,800 [A]</t>
  </si>
  <si>
    <t>dle pol. 18220: 0,43=0,430 [A]</t>
  </si>
  <si>
    <t>dle pol. 122738: 1,8=1,800 [A]</t>
  </si>
  <si>
    <t>Úprava pláně vozovky: 13,96=13,960 [A]</t>
  </si>
  <si>
    <t>dle pol. 18220: 2,88=2,880 [A]</t>
  </si>
  <si>
    <t>Ohumusování tl. 0,15 m - svahy silničního tělesa, příkopy: 2,88*0,15=0,432 [A]</t>
  </si>
  <si>
    <t>Zatravnění 
dle pol. 18220: 2,88=2,880 [A]</t>
  </si>
  <si>
    <t>Konstrukce zpevněných sjezdů: 9,15*1,09=9,974 [A]</t>
  </si>
  <si>
    <t>Konstrukce zpevněných sjezdů: 9,15*1,40=12,810 [A]</t>
  </si>
  <si>
    <t>Konstrukce zpevněných sjezdů: 9,15*1,04=9,516 [A]</t>
  </si>
  <si>
    <t>Konstrukce zpevněných sjezdů: 9,15=9,150 [A]</t>
  </si>
  <si>
    <t>SO 102.4</t>
  </si>
  <si>
    <t>Silnice II/360 od sil. II/390 do KÚ - Sjezd (P) "Velký Bor" km 3,345 57</t>
  </si>
  <si>
    <t xml:space="preserve">  SO 102.4</t>
  </si>
  <si>
    <t>dle pol. 113328: 11,028*2,1=23,159 [A] 
dle pol. 122738: 366,15*1,8=659,070 [B] 
Celkem: A+B=682,229 [C]</t>
  </si>
  <si>
    <t>Vybourání nezpevněných vozovek - Nezpevněná vozovka (zahliněný štěrk/ŠD) tl. 200mm: 55,14*0,2=11,028 [A]</t>
  </si>
  <si>
    <t>Odkopávky zeminy: 366,15=366,150 [A]</t>
  </si>
  <si>
    <t>dle pol. 18220: 17,92=17,920 [A]</t>
  </si>
  <si>
    <t>dle pol. 122738: 366,15=366,150 [A]</t>
  </si>
  <si>
    <t>Dosypávky zeminy do zemního tělesa: 0,36=0,360 [A]</t>
  </si>
  <si>
    <t>Úprava pláně vozovky: 92,14=92,140 [A]</t>
  </si>
  <si>
    <t>dle pol. 18220: 119,46=119,460 [A]</t>
  </si>
  <si>
    <t>Ohumusování tl. 0,15 m - svahy silničního tělesa, příkopy: 119,46*0,15=17,919 [A]</t>
  </si>
  <si>
    <t>Zatravnění 
dle pol. 18220: 119,46=119,460 [A]</t>
  </si>
  <si>
    <t>Konstrukce zpevněných sjezdů: 60,38*1,09=65,814 [A]</t>
  </si>
  <si>
    <t>Konstrukce zpevněných sjezdů: 60,38*1,40=84,532 [A]</t>
  </si>
  <si>
    <t>R-mat. tl. 150 mm 
materiál z výzisku - viz pol. 113724 SO 101.1, vč. dopravy z meziskládky dle dispozic zhotovitele 
POZN.: Plocha odměřena digitálně z přílohy Situace.</t>
  </si>
  <si>
    <t>Nezpevněná krajnice z asfaltového recyklátu: 17,8=17,800 [A]</t>
  </si>
  <si>
    <t>Konstrukce zpevněných sjezdů: 60,38*1,04=62,795 [A]</t>
  </si>
  <si>
    <t>Konstrukce zpevněných sjezdů: 60,38=60,380 [A]</t>
  </si>
  <si>
    <t>SO 102.5</t>
  </si>
  <si>
    <t>Silnice II/360 od sil. II/390 do KÚ - Sjezd (L) "Malý Bor" km 3,345 57</t>
  </si>
  <si>
    <t xml:space="preserve">  SO 102.5</t>
  </si>
  <si>
    <t>dle pol. 113328: 20,432*2,1=42,907 [A] 
dle pol. 122738: 233,88*1,8=420,984 [B] 
Celkem: A+B=463,891 [C]</t>
  </si>
  <si>
    <t>Vybourání nezpevněných vozovek - Nezpevněná vozovka (zahliněný štěrk/ŠD) tl. 200mm: 102,16*0,2=20,432 [A]</t>
  </si>
  <si>
    <t>Odkopávky zeminy: 233,88=233,880 [A]</t>
  </si>
  <si>
    <t>dle pol. 18220: 35,802=35,802 [A]</t>
  </si>
  <si>
    <t>dle pol. 122738: 233,88=233,880 [A]</t>
  </si>
  <si>
    <t>Dosypávky zeminy do zemního tělesa: 0,86=0,860 [A]</t>
  </si>
  <si>
    <t>Úprava pláně vozovky: 216,7=216,700 [A]</t>
  </si>
  <si>
    <t>dle pol. 18220: 238,68=238,680 [A]</t>
  </si>
  <si>
    <t>Ohumusování tl. 0,15 m - svahy silničního tělesa, příkopy: 238,68*0,15=35,802 [A]</t>
  </si>
  <si>
    <t>Zatravnění 
dle pol. 18220: 238,68=238,680 [A]</t>
  </si>
  <si>
    <t>Konstrukce zpevněných sjezdů: 142,0*1,09=154,780 [A]</t>
  </si>
  <si>
    <t>Konstrukce zpevněných sjezdů: 142,0*1,40=198,800 [A]</t>
  </si>
  <si>
    <t>Nezpevněná krajnice z asfaltového recyklátu: 42,82=42,820 [A]</t>
  </si>
  <si>
    <t>Konstrukce zpevněných sjezdů: 142,0*1,04=147,680 [A]</t>
  </si>
  <si>
    <t>Konstrukce zpevněných sjezdů: 142,0=142,000 [A]</t>
  </si>
  <si>
    <t>SO 102.P12</t>
  </si>
  <si>
    <t>Propustek č. 12 DN 1400 v km 2,603 31</t>
  </si>
  <si>
    <t xml:space="preserve">  SO 102.P12</t>
  </si>
  <si>
    <t>dle pol. 966158: 4,44*2,4=10,656 [A] 
dle pol. 966383: 20,72*1,1*2,4=54,701 [B] 
Celkem: A+B=65,357 [C]</t>
  </si>
  <si>
    <t>dle pol. 131738: 57,0*1,8=102,600 [A] 
dle pol. 131738: 574,736*1,8=1 034,525 [B] 
Celkem: A+B=1 137,125 [C]</t>
  </si>
  <si>
    <t>vč. odvozu na recyklační středisko / trvalou skládku dle dispozic zhotovitele, vzdálenost uvedena orientačně 
POZN.: odkopávka pro ŠD pod troubami mezi základy</t>
  </si>
  <si>
    <t>Odkopávky stávajícího terénu: 0,75*2,5*30,4=57,000 [A]</t>
  </si>
  <si>
    <t>vč. odvozu na recyklační středisko / trvalou skládku dle dispozic zhotovitele, vzdálenost uvedena orientačně 
POZN.: Plocha výkopu odměřena digitálně z přílohy VZPR x prům. šířka výkopu 6,8m</t>
  </si>
  <si>
    <t>Odkopávky stávajícího terénu: 84,52*6,8=574,736 [A]</t>
  </si>
  <si>
    <t>dle pol. 131738: 57,0=57,000 [A] 
dle pol. 131738: 574,736=574,736 [B] 
Celkem: A+B=631,736 [C]</t>
  </si>
  <si>
    <t>17481</t>
  </si>
  <si>
    <t>ZÁSYP JAM A RÝH Z NAKUPOVANÝCH MATERIÁLŮ</t>
  </si>
  <si>
    <t>Zásyp propustku (plocha zásypu dle uložení x délka - nad troubami): 17,95*15,157=272,068 [A]</t>
  </si>
  <si>
    <t>Zásyp / obsyp základů (plocha zásypu z PR x šířka výkopu - kolem trouby): 0,74*2,5=1,850 [A] 
Obsyp propustku (plocha zásypu dle uložení x délka - kolem trub): 5,874*32,146=188,826 [B] 
Celkem: A+B=190,676 [C]</t>
  </si>
  <si>
    <t>seprační geotextilie 
obvod x délka ŠD podsypu: 6,5*30,4=197,600 [A]</t>
  </si>
  <si>
    <t>Betonový základ: 1,5*1,0*2,5*2=7,500 [A]</t>
  </si>
  <si>
    <t>Podkladní beton - 
- pod troubami: 30,42*2,5*0,1=7,605 [A] 
- pod základem (2x): 1,7*2,5*2*0,1=0,850 [B] 
- pod kontrolní šachtou: 2,5*2,5*0,1=0,625 [C] 
Mezisoučet: A+B+C=9,080 [D] 
rezerva 10% na nerovnost podkladu: 0,1*D=0,908 [E] 
Celkem: D+E=9,988 [F]</t>
  </si>
  <si>
    <t>Betonové lože - 
- pod troubami (plocha z řezu x šířka): 5,259*2,5=13,148 [A] 
- pod kamennou dlažbou (plocha ze sit x tl.): 17,045*0,15=2,557 [B] 
Celkem: A+B=15,705 [C]</t>
  </si>
  <si>
    <t>matrace ze ŠD pod troubami mezi základy: 0,75*2,5*30,4=57,000 [A]</t>
  </si>
  <si>
    <t>Odláždění čel a na vtoku a výtoku: 17,045*0,2=3,409 [A]</t>
  </si>
  <si>
    <t>Betonový práh: 0,6*0,3*2,25=0,405 [A]</t>
  </si>
  <si>
    <t>894183</t>
  </si>
  <si>
    <t>ŠACHTY KANALIZAČ Z BETON DÍLCŮ NA POTRUBÍ DN DO 1400MM</t>
  </si>
  <si>
    <t>Podkladní beton vykázán zvlášť ; 
Sestava šachty (po 1ks):  
Šachtové dno DN 2000 
Zákrytová deska šachtového dna s otvorem DN 1000 
Šachtový kus přechodový konický DN 1000 - DN 800 
Šachtový kus DN 800, výšky 1,0 m 
Šachtový kus DN 800, výšky 0,25 m 
Šachtový kus přechodový konický DN 800 - DN 400 
Vyrovnávací prstenec pod poklop D 400 
Poklop D400</t>
  </si>
  <si>
    <t>Kontrolní šachta DN 1700 pro napojení stávající části propustku: 1=1,000 [A]</t>
  </si>
  <si>
    <t>Obetonování propustku (plocha obetonávky dle uložení x délka): 1,265*28,3=35,800 [A]</t>
  </si>
  <si>
    <t>9183H2</t>
  </si>
  <si>
    <t>PROPUSTY Z TRUB DN 1400MM ŽELEZOBETONOVÝCH</t>
  </si>
  <si>
    <t>vč. šikmého seříznutí potrubí na výtoku se zapravením řezu / ochranou výztuže, příp. dodávkou prefa sešikmeného kusu trouby a vč. betonových podkladků pro usazení trub 
POZN.: Délka odměřena digitálně z přílohy Situace</t>
  </si>
  <si>
    <t>Propustek - ŽB trouby DN 1400: 33,6=33,600 [A]</t>
  </si>
  <si>
    <t>Vybourání stavajících betonových čel: 2,22*2,0=4,440 [A]</t>
  </si>
  <si>
    <t>966383</t>
  </si>
  <si>
    <t>BOURÁNÍ PROPUSTŮ Z TRUB DN DO 1400MM</t>
  </si>
  <si>
    <t>Vybourání části stavající betonové trouby vč. lože a obetonování: 20,72=20,720 [A]</t>
  </si>
  <si>
    <t>SO 102.P13</t>
  </si>
  <si>
    <t>Propustek č. 13 rámový 2000x1500 v km 2,614 43 (migrační)</t>
  </si>
  <si>
    <t xml:space="preserve">  SO 102.P13</t>
  </si>
  <si>
    <t>dle pol. 131738: 87,38*1,8=157,284 [A] 
dle pol. 131738: 616,626*1,8=1 109,927 [B] 
Celkem: A+B=1 267,211 [C]</t>
  </si>
  <si>
    <t>Odkopávky stávajícího terénu: 1,0*3,4*25,7=87,380 [A]</t>
  </si>
  <si>
    <t>Odkopávky stávajícího terénu: 90,15*6,84=616,626 [A]</t>
  </si>
  <si>
    <t>dle pol. 131738: 87,38=87,380 [A] 
dle pol. 131738: 616,626=616,626 [B] 
Celkem: A+B=704,006 [C]</t>
  </si>
  <si>
    <t>Zásyp / obsyp základů (plocha zásypu z PR x šířka výkpu): 0,29*3,6=1,044 [A] 
Zásyp / obsyp rámu (plocha zásypu dle uložení x délka): 16,81*24,78=416,552 [B] 
Celkem: A+B=417,596 [C]</t>
  </si>
  <si>
    <t>seprační geotextilie 
obvod x délka ŠD matrace: 8,8*25,7=226,160 [A]</t>
  </si>
  <si>
    <t>POZN.: Výměry odměřeny digitálně z přílohy výkresu propustku č. 13</t>
  </si>
  <si>
    <t>Geotextilie 700g/m2 
šířka z PR 4,82 m zaokrouhlena na 5,0 m, na délku propustku (2x): 5*24,78*2=247,800 [A]</t>
  </si>
  <si>
    <t>beton C30/37 XF3 ; tl. 300 mm, vyztužený KARI sítí 8/100/100  při obou površích 
POZN.: Výměry odměřeny digitálně z přílohy výkresu propustku č. 13</t>
  </si>
  <si>
    <t>ŽB monolitická základová deska (š x dl x tl): 3,0*24,78*0,3=22,302 [A]</t>
  </si>
  <si>
    <t>beton C30/37 XF3 ; tl. 300 mm, vyztuž z KARI sítí 8/100/100  při obou površích (x2) 
POZN.: Výměry odměřeny digitálně z přílohy výkresu propustku č. 13</t>
  </si>
  <si>
    <t>ŽB monolitická základová deska (š x dl x hm): 3,0*24,78*7,9/1000*1,15*2=1,351 [A]</t>
  </si>
  <si>
    <t>beton C30/37 XF3 
POZN.: Výměry odměřeny digitálně z přílohy výkresu propustku č. 13</t>
  </si>
  <si>
    <t>ŽB křídlo (plocha z řezu x tl.) - 
- na vtoku (2x): 2,0*0,2*2=0,800 [A] 
- na výtoku (2x): 3,6*0,2*2=1,440 [B] 
Celkem: A+B=2,240 [C]</t>
  </si>
  <si>
    <t>ŽB křídlo, výztuž do 150 kg/m3: 2,24*0,15=0,336 [A]</t>
  </si>
  <si>
    <t>beton C12/15 X0 ; tl. 100mm 
POZN.: Výměry odměřeny digitálně z přílohy výkresu propustku č. 13 + rezerva 10% na nerovnost podkladu</t>
  </si>
  <si>
    <t>Podkladní beton - 
- pod rámy: 21,79*3,6*0,1=7,844 [A] 
rezerva 10% na nerovnost podkladu: 0,1*A=0,784 [B] 
Celkem: A+B=8,628 [C]</t>
  </si>
  <si>
    <t>beton C20/25 XF3 
POZN.: Výměry odměřeny digitálně z přílohy výkresu propustku č. 13</t>
  </si>
  <si>
    <t>Betonové lože - pod kamennou dlažbou (plocha ze sit x tl.): 73,79*0,15=11,069 [A]</t>
  </si>
  <si>
    <t>matrace ze ŠD pod ŽB deskou (š x dl x tl): 3,4*25,7*1,0=87,380 [A]</t>
  </si>
  <si>
    <t>beton C30/37 XF2 ; tl. 200 mm, vyztužený KARI sítí 8/100/100 
POZN.: Výměry odměřeny digitálně z přílohy výkresu propustku č. 13</t>
  </si>
  <si>
    <t>Vyrovnávací ŽB na rámech (š x dl x tl): 2,4*24,78*0,2=11,894 [A]</t>
  </si>
  <si>
    <t>beton C30/37 XF2 ; tl. 200 mm - výztuž z KARI sítí 8/100/100 
POZN.: Výměry odměřeny digitálně z přílohy výkresu propustku č. 13</t>
  </si>
  <si>
    <t>Vyrovnávací ŽB na rámech (š x dl x hm.): 2,4*24,78*7,9/1000*1,15=0,540 [A]</t>
  </si>
  <si>
    <t>Odláždění čel a na vtoku a výtoku: 73,79*0,2=14,758 [A] 
Kamenná dlažba - berma propustku (plocha z řezu x délka): 28,5*0,685=19,523 [B] 
Celkem: A+B=34,281 [C]</t>
  </si>
  <si>
    <t>beton C25/30 XF3 
POZN.: Výměry odměřeny digitálně z přílohy výkresu propustku č. 13</t>
  </si>
  <si>
    <t>betonový práh na ukončení kamenné dlažby v příkopu: 0,6*0,3*7,15=1,287 [A]</t>
  </si>
  <si>
    <t>Izolace NAIP 
šířka z PR 7,90 m zaokrouhlena na 8,0 m, na délku propustku: 8*24,78=198,240 [A]</t>
  </si>
  <si>
    <t>Drenážní trubka DN 150: 2*26,0=52,000 [A]</t>
  </si>
  <si>
    <t>Propustek - ŽB rámy vnitř. průřezu 2000/1500mm, skladebná délka 1,18m (alternativně jiná, celková dl. propustku 24,8m): 21*1,18=24,780 [A]</t>
  </si>
  <si>
    <t>SO 102.P14</t>
  </si>
  <si>
    <t>Propustek č. 14 DN 400 v km 2,629 95</t>
  </si>
  <si>
    <t xml:space="preserve">  SO 102.P14</t>
  </si>
  <si>
    <t>dle pol. 132738: 8,985*1,8=16,173 [A]</t>
  </si>
  <si>
    <t>Odkopávky stávajícího terénu: 5,99*1,5=8,985 [A]</t>
  </si>
  <si>
    <t>dle pol. 132738: 8,985=8,985 [A]</t>
  </si>
  <si>
    <t>Zásyp / obsyp základů (plocha zásypu z PR x šířka základu): 0,307*1,5=0,461 [A] 
Zásyp / obsyp propustku (plocha zásypu dle uložení x délka): 0,58*10,34=5,997 [B] 
Celkem: A+B=6,458 [C]</t>
  </si>
  <si>
    <t>Podkladní beton - 
- pod troubami: 11,044*1,5*0,1=1,657 [A] 
- pod základem (2x): 0,85*1,5*2*0,1=0,255 [B] 
Mezisoučet: A+B=1,912 [C] 
rezerva 10% na nerovnost podkladu: 0,1*C=0,191 [D] 
Celkem: C+D=2,103 [E]</t>
  </si>
  <si>
    <t>Betonové lože - 
- pod troubami (plocha z řezu x šířka): 1,843*1,5=2,765 [A] 
- pod kamennou dlažbou (plocha ze sit x tl.): 6,51*0,15=0,977 [B] 
Celkem: A+B=3,742 [C]</t>
  </si>
  <si>
    <t>Obetonování propustku (plocha obetonávky dle uložení x délka): 0,24*8,39=2,014 [A]</t>
  </si>
  <si>
    <t>Propustek - ŽB trouby DN 400: 12,2=12,200 [A]</t>
  </si>
  <si>
    <t>SO 102.P15</t>
  </si>
  <si>
    <t>Propustek č. 15 DN 400 v km 3,115 00</t>
  </si>
  <si>
    <t xml:space="preserve">  SO 102.P15</t>
  </si>
  <si>
    <t>dle pol. 966158: 1,383*2,4=3,319 [A] 
dle pol. 966346: 7,31*0,32*2,4=5,614 [B] 
Celkem: A+B=8,933 [C]</t>
  </si>
  <si>
    <t>dle pol. 132738: 7,815*1,8=14,067 [A]</t>
  </si>
  <si>
    <t>Odkopávky stávajícího terénu: 5,21*1,5=7,815 [A]</t>
  </si>
  <si>
    <t>dle pol. 132738: 7,815=7,815 [A]</t>
  </si>
  <si>
    <t>Zásyp / obsyp základů (plocha zásypu z PR x šířka základu): 0,424*1,5=0,636 [A] 
Zásyp / obsyp propustku (plocha zásypu dle uložení x délka): 0,58*8,06=4,675 [B] 
Celkem: A+B=5,311 [C]</t>
  </si>
  <si>
    <t>Podkladní beton - 
- pod troubami: 8,97*1,5*0,1=1,346 [A] 
- pod základem (2x): 0,85*1,5*2*0,1=0,255 [B] 
Mezisoučet: A+B=1,601 [C] 
rezerva 10% na nerovnost podkladu: 0,1*C=0,160 [D] 
Celkem: C+D=1,761 [E]</t>
  </si>
  <si>
    <t>Betonové lože - 
- pod troubami (plocha z řezu x šířka): 1,49*1,5=2,235 [A] 
- pod kamennou dlažbou (plocha ze sit x tl.): 6,365*0,15=0,955 [B] 
Celkem: A+B=3,190 [C]</t>
  </si>
  <si>
    <t>Odláždění čel a na vtoku a výtoku: 6,365*0,2=1,273 [A]</t>
  </si>
  <si>
    <t>Obetonování propustku (plocha obetonávky dle uložení x délka): 0,24*6,0=1,440 [A]</t>
  </si>
  <si>
    <t>Propustek - ŽB trouby DN 400: 10,1=10,100 [A]</t>
  </si>
  <si>
    <t>Vybourání stavajících betonových čel: 1,383*1,0=1,383 [A]</t>
  </si>
  <si>
    <t>Vybourání stavající betonové trouby vč. lože a obetonování: 7,31=7,310 [A]</t>
  </si>
  <si>
    <t>SO 102.P16</t>
  </si>
  <si>
    <t>Propustek č. 16 DN 400 v km 3,345 57</t>
  </si>
  <si>
    <t xml:space="preserve">  SO 102.P16</t>
  </si>
  <si>
    <t>dle pol. 966158: 1,296*2,4=3,110 [A] 
dle pol. 966346: 7,19*0,39*2,4=6,730 [B] 
Celkem: A+B=9,840 [C]</t>
  </si>
  <si>
    <t>dle pol. 132738: 6,93*1,8=12,474 [A]</t>
  </si>
  <si>
    <t>Odkopávky stávajícího terénu: 4,62*1,5=6,930 [A]</t>
  </si>
  <si>
    <t>dle pol. 132738: 6,93=6,930 [A]</t>
  </si>
  <si>
    <t>Zásyp / obsyp základů (plocha zásypu z PR x šířka základu): 0,39*1,5=0,585 [A] 
Zásyp / obsyp propustku (plocha zásypu dle uložení x délka): 0,58*6,43=3,729 [B] 
Celkem: A+B=4,314 [C]</t>
  </si>
  <si>
    <t>Podkladní beton - 
- pod troubami: 6,82*1,5*0,1=1,023 [A] 
- pod základem (2x): 0,85*1,5*2*0,1=0,255 [B] 
Mezisoučet: A+B=1,278 [C] 
rezerva 10% na nerovnost podkladu: 0,1*C=0,128 [D] 
Celkem: C+D=1,406 [E]</t>
  </si>
  <si>
    <t>Betonové lože - 
- pod troubami (plocha z řezu x šířka): 1,173*1,5=1,760 [A] 
- pod kamennou dlažbou (plocha ze sit x tl.): 7,22*0,15=1,083 [B] 
Celkem: A+B=2,843 [C]</t>
  </si>
  <si>
    <t>Odláždění čel a na vtoku a výtoku: 7,22*0,2=1,444 [A]</t>
  </si>
  <si>
    <t>Obetonování propustku (plocha obetonávky dle uložení x délka): 0,24*4,5=1,080 [A]</t>
  </si>
  <si>
    <t>Propustek - ŽB trouby DN 400: 8,2=8,200 [A]</t>
  </si>
  <si>
    <t>Vybourání stavajících betonových čel: 1,296*1,0=1,296 [A]</t>
  </si>
  <si>
    <t>Vybourání stavající betonové trouby vč. lože a obetonování: 7,19=7,190 [A]</t>
  </si>
  <si>
    <t>SO 102.P17</t>
  </si>
  <si>
    <t>Propustek č. 17 DN 400 v km 3,345 57</t>
  </si>
  <si>
    <t xml:space="preserve">  SO 102.P17</t>
  </si>
  <si>
    <t>dle pol. 966158: 0,53*2,4=1,272 [A] 
dle pol. 966345: 8,2*0,24*2,4=4,723 [B] 
Celkem: A+B=5,995 [C]</t>
  </si>
  <si>
    <t>dle pol. 132738: 8,7*1,8=15,660 [A]</t>
  </si>
  <si>
    <t>Odkopávky stávajícího terénu: 5,8*1,5=8,700 [A]</t>
  </si>
  <si>
    <t>dle pol. 132738: 8,7=8,700 [A]</t>
  </si>
  <si>
    <t>Zásyp / obsyp základů (plocha zásypu z PR x šířka základu): 0,269*1,5=0,404 [A] 
Zásyp / obsyp propustku (plocha zásypu dle uložení x délka): 0,58*6,8=3,944 [B] 
Celkem: A+B=4,348 [C]</t>
  </si>
  <si>
    <t>Podkladní beton - 
- pod troubami: 7,16*1,5*0,1=1,074 [A] 
- pod základem (2x): 0,85*1,5*2*0,1=0,255 [B] 
Mezisoučet: A+B=1,329 [C] 
rezerva 10% na nerovnost podkladu: 0,1*C=0,133 [D] 
Celkem: C+D=1,462 [E]</t>
  </si>
  <si>
    <t>Betonové lože - 
- pod troubami (plocha z řezu x šířka): 1,171*1,5=1,757 [A] 
- pod kamennou dlažbou (plocha ze sit x tl.): 6,933*0,15=1,040 [B] 
Celkem: A+B=2,797 [C]</t>
  </si>
  <si>
    <t>Odláždění čel a na vtoku a výtoku: 6,933*0,2=1,387 [A]</t>
  </si>
  <si>
    <t>Obetonování propustku (plocha obetonávky dle uložení x délka): 0,24*5,08=1,219 [A]</t>
  </si>
  <si>
    <t>Propustek - ŽB trouby DN 400: 8,5=8,500 [A]</t>
  </si>
  <si>
    <t>Vybourání stavajících betonových čel: 0,53*1,0=0,530 [A]</t>
  </si>
  <si>
    <t>966345</t>
  </si>
  <si>
    <t>BOURÁNÍ PROPUSTŮ Z TRUB DN DO 300MM</t>
  </si>
  <si>
    <t>Vybourání stavající betonové trouby vč. lože a obetonování: 8,2=8,200 [A]</t>
  </si>
  <si>
    <t>SO 112</t>
  </si>
  <si>
    <t>Napojení silnice III/36058</t>
  </si>
  <si>
    <t>SO 112.1</t>
  </si>
  <si>
    <t>Napojení silnice III/36058 - trasa</t>
  </si>
  <si>
    <t xml:space="preserve">  SO 112.1</t>
  </si>
  <si>
    <t>dle pol. 113328:27,526*2,1=57,805 [A] 
dle pol. 122738: 2294,51*1,8=4 130,118 [B] 
Celkem: A+B=4 187,923 [C]</t>
  </si>
  <si>
    <t>ETAPA 3 
Vybourání vozovkových vrstev - Štěrkodrť: 705,52*0,207=146,043 [A]</t>
  </si>
  <si>
    <t>Vybourání nezpevněných vozovek - Nezpevněná vozovka (zahliněný štěrk/ŠD) tl. 200mm: 137,63*0,2=27,526 [A]</t>
  </si>
  <si>
    <t>ETAPA 3 
Vybourání vozovkových vrstev - 
- 2x nátěr / PM + nátěr (ZAS T4 / IIa - OO): 705,52*0,035=24,693 [A] 
- Kalený štěrk: 705,52*0,14=98,773 [B] 
Celkem: A+B=123,466 [C]</t>
  </si>
  <si>
    <t>Materiál uvažovaný na nezpevněné sjezdy a krajnice, dle pol. 56362 a 56963: 74,2*0,1+113,4*0,15=24,430 [A]</t>
  </si>
  <si>
    <t>Vybourání vozovkových vrstev - fréza obrusné a ložné / podkladní asfaltové vrstvy na úroveň 2x nátěr / PM: 705,52*0,164=115,705 [A] 
Odpočet materiálu uvažovaného na nezpevněné sjezdy a krajnice, dle pol. 56362 a 56963: -(74,2*0,1+113,4*0,15)=-24,430 [B] 
Celkem: A+B=91,275 [C]</t>
  </si>
  <si>
    <t>dle pol. 113728: 91,275*6*2,3=1 259,595 [A]</t>
  </si>
  <si>
    <t>Odkopávky zeminy: 2294,51=2 294,510 [A]</t>
  </si>
  <si>
    <t>dle pol. 18220: 145,98=145,980 [A]</t>
  </si>
  <si>
    <t>Předrcení zísaného materiálu z podloží stávající vozovky na frakci max. 0/63 
- dle pol. 11332: 146,043=146,043 [A] 
- dle pol. 11333: 123,466=123,466 [B] 
Celkem: A+B=269,509 [C]</t>
  </si>
  <si>
    <t>dle pol. 122738: 2294,51=2 294,510 [A]</t>
  </si>
  <si>
    <t>ETAPA 3 
Násyp z vyzískaného předrceného materiálu pro provedení RS CA tl. 2x250mm: 157,745=157,745 [A] 
(Část výzisku ponechána pro SO 101)</t>
  </si>
  <si>
    <t>Dosypávky zeminy do zemního tělesa: 162,74=162,740 [A]</t>
  </si>
  <si>
    <t>Aktivní zóna mimo profil stávající komunikace: 206,25=206,250 [A]</t>
  </si>
  <si>
    <t>Úprava pláně vozovky: 897,24=897,240 [A]</t>
  </si>
  <si>
    <t>Úprava parapláně vozovky (AZ): 1007,61=1 007,610 [A]</t>
  </si>
  <si>
    <t>dle pol. 18220: 973,2=973,200 [A]</t>
  </si>
  <si>
    <t>Ohumusování tl. 0,15 m - svahy silničního tělesa, příkopy: 973,2*0,15=145,980 [A]</t>
  </si>
  <si>
    <t>Zatravnění 
dle pol. 18220: 973,2=973,200 [A]</t>
  </si>
  <si>
    <t>Konstrukce vozovky: 633,2*1,07=677,524 [A]</t>
  </si>
  <si>
    <t>Konstrukce vozovky: 633,2*1,30=823,160 [A]</t>
  </si>
  <si>
    <t>56336</t>
  </si>
  <si>
    <t>VOZOVKOVÉ VRSTVY ZE ŠTĚRKODRTI TL. DO 300MM</t>
  </si>
  <si>
    <t>Štěrkodrť ŠD B 0/63 tl. (min.) 250 mm 
POZN.: Plocha odměřena digitálně z přílohy Situace.</t>
  </si>
  <si>
    <t>Konstrukce nezpevněného sjezdu: 74,2=74,200 [A]</t>
  </si>
  <si>
    <t>56362</t>
  </si>
  <si>
    <t>VOZOVKOVÉ VRSTVY Z RECYKLOVANÉHO MATERIÁLU TL DO 100MM</t>
  </si>
  <si>
    <t>R-mat. tl. 100 mm 
materiál z výzisku - viz pol. 113724, vč. dopravy z meziskládky dle dispozic zhotovitele 
POZN.: Plocha odměřena digitálně z přílohy Situace.</t>
  </si>
  <si>
    <t>ETAPA 3 
RS CA tl. 2x250mm: 157,745=157,745 [A]</t>
  </si>
  <si>
    <t>Nezpevněná krajnice z asfaltového recyklátu: 113,4=113,400 [A]</t>
  </si>
  <si>
    <t>Konstrukce vozovky: 633,2*1,02=645,864 [A]</t>
  </si>
  <si>
    <t>Konstrukce vozovky: 633,2*1,045=661,694 [A]</t>
  </si>
  <si>
    <t>Konstrukce vozovky: 633,2=633,200 [A]</t>
  </si>
  <si>
    <t>Směrové sloupky bílé - výměna: 10=10,000 [A]</t>
  </si>
  <si>
    <t>Směrové sloupky bílé - výměna (předpoklad dle počtu nových sloupků): 10=10,000 [A]</t>
  </si>
  <si>
    <t>dle počtu nových sloupků Z11a/b: 10=10,000 [A]</t>
  </si>
  <si>
    <t>V13a (0,125 + šrafa / dopravní stín): 21*0,125+3,64=6,265 [A]</t>
  </si>
  <si>
    <t>V4 (0,25): 150,8*0,25=37,700 [A]</t>
  </si>
  <si>
    <t>SO 112.P04</t>
  </si>
  <si>
    <t>Propustek č. 4 DN 800 v km 1,760 00</t>
  </si>
  <si>
    <t xml:space="preserve">  SO 112.P04</t>
  </si>
  <si>
    <t>dle pol. 132738: 40,44*1,8=72,792 [A]</t>
  </si>
  <si>
    <t>Odkopávky stávajícího terénu: 20,22*2,0=40,440 [A]</t>
  </si>
  <si>
    <t>dle pol. 132738: 40,44=40,440 [A]</t>
  </si>
  <si>
    <t>Zásyp / obsyp základů (plocha zásypu z PR x šířka základu): 1,88*2,0=3,760 [A] 
Zásyp / obsyp propustku (plocha zásypu dle uložení x délka): 0,99*13,573=13,437 [B] 
Celkem: A+B=17,197 [C]</t>
  </si>
  <si>
    <t>Podkladní beton - 
- pod troubami: 14,47*2,0*0,1=2,894 [A] 
- pod základem (2x): 1,7*2,0*2*0,1=0,680 [B] 
Mezisoučet: A+B=3,574 [C] 
rezerva 10% na nerovnost podkladu: 0,1*C=0,357 [D] 
Celkem: C+D=3,931 [E]</t>
  </si>
  <si>
    <t>Betonové lože - 
- pod troubami (plocha z řezu x šířka): 2,407*2,0=4,814 [A] 
- pod kamennou dlažbou (plocha ze sit x tl.): 26,61*0,15=3,992 [B] 
Celkem: A+B=8,806 [C]</t>
  </si>
  <si>
    <t>Odláždění čel a na vtoku a výtoku: 26,61*0,2=5,322 [A]</t>
  </si>
  <si>
    <t>Obetonování propustku (plocha obetonávky dle uložení x délka): 0,72*11,17=8,042 [A]</t>
  </si>
  <si>
    <t>Propustek - ŽB trouby DN 800: 17,5=17,500 [A]</t>
  </si>
  <si>
    <t>SO 112.P05</t>
  </si>
  <si>
    <t>Propustek č. 5 DN 400</t>
  </si>
  <si>
    <t xml:space="preserve">  SO 112.P05</t>
  </si>
  <si>
    <t>dle pol. 132738: 7,17*1,8=12,906 [A]</t>
  </si>
  <si>
    <t>Odkopávky stávajícího terénu: 4,78*1,5=7,170 [A]</t>
  </si>
  <si>
    <t>dle pol. 132738: 7,17=7,170 [A]</t>
  </si>
  <si>
    <t>Zásyp / obsyp základů (plocha zásypu z PR x šířka základu): 0,40*1,5=0,600 [A] 
Zásyp / obsyp propustku (plocha zásypu dle uložení x délka): 0,343*6,26=2,147 [B] 
Celkem: A+B=2,747 [C]</t>
  </si>
  <si>
    <t>Podkladní beton - 
- pod troubami: 7,19*1,5*0,1=1,079 [A] 
- pod základem (2x): 0,85*1,5*2*0,1=0,255 [B] 
Mezisoučet: A+B=1,334 [C] 
rezerva 10% na nerovnost podkladu: 0,1*C=0,133 [D] 
Celkem: C+D=1,467 [E]</t>
  </si>
  <si>
    <t>Betonové lože - 
- pod troubami (plocha z řezu x šířka): 1,26*1,5=1,890 [A] 
- pod kamennou dlažbou (plocha ze sit x tl.): 9,15*0,15=1,373 [B] 
Celkem: A+B=3,263 [C]</t>
  </si>
  <si>
    <t>Odláždění čel a na vtoku a výtoku: 9,15*0,2=1,830 [A]</t>
  </si>
  <si>
    <t>Obetonování propustku (plocha obetonávky dle uložení x délka): 0,24*4,3=1,032 [A]</t>
  </si>
  <si>
    <t>Propustek - ŽB trouby DN 400: 8,3=8,300 [A]</t>
  </si>
  <si>
    <t>SO 113</t>
  </si>
  <si>
    <t>Křižovatka se silnicí II/390</t>
  </si>
  <si>
    <t>SO 113.1</t>
  </si>
  <si>
    <t>Křižovatka se silnicí II/390 - trasa</t>
  </si>
  <si>
    <t xml:space="preserve">  SO 113.1</t>
  </si>
  <si>
    <t>dle pol. 113328: 4,38*2,1=9,198 [A] 
dle pol. 122738: 159,0*1,8=286,200 [B] 
Celkem: A+B=295,398 [C]</t>
  </si>
  <si>
    <t>ETAPA 3 
Vybourání vozovkových vrstev - Štěrkodrť: 262,95*0,207=54,431 [A]</t>
  </si>
  <si>
    <t>Vybourání nezpevněných vozovek - Nezpevněná vozovka (zahliněný štěrk/ŠD) tl. 200mm: 21,9*0,2=4,380 [A]</t>
  </si>
  <si>
    <t>ETAPA 3 
Vybourání vozovkových vrstev - 
- 2x nátěr / PM + nátěr (ZAS T4 / IIa - OO): 262,95*0,035=9,203 [A] 
- Kalený štěrk: 262,95*0,14=36,813 [B] 
Celkem: A+B=46,016 [C]</t>
  </si>
  <si>
    <t>Materiál uvažovaný na nezpevněné krajnice, dle pol. 56963: 62,0*0,15=9,300 [A]</t>
  </si>
  <si>
    <t>Vybourání vozovkových vrstev - fréza obrusné a ložné / podkladní asfaltové vrstvy na úroveň 2x nátěr / PM: 262,95*0,164=43,124 [A] 
Odpočet materiálu uvažovaného na nezpevněné krajnice, dle pol. 56963: -62,0*0,15=-9,300 [B] 
Celkem: A+B=33,824 [C]</t>
  </si>
  <si>
    <t>dle pol. 113728: 33,824*6*2,3=466,771 [A]</t>
  </si>
  <si>
    <t>Odkopávky zeminy: 159,0=159,000 [A]</t>
  </si>
  <si>
    <t>dle pol. 18220: 53,28=53,280 [A]</t>
  </si>
  <si>
    <t>Předrcení zísaného materiálu z podloží stávající vozovky na frakci max. 0/63 
- dle pol. 11332: 54,431=54,431 [A] 
- dle pol. 11333: 46,016=46,016 [B] 
Celkem: A+B=100,447 [C]</t>
  </si>
  <si>
    <t>dle pol. 122738: 159,0=159,000 [A]</t>
  </si>
  <si>
    <t>ETAPA 2 
Násyp z vyzískaného předrceného materiálu pro provedení RS CA tl. 2x250mm: 135,84=135,840 [A] 
(Doplnění z přebytku získaného materiálu z Etapy 1 v mn. 35,393 m3)</t>
  </si>
  <si>
    <t>Dosypávky zeminy do zemního tělesa: 22,4=22,400 [A]</t>
  </si>
  <si>
    <t>Aktivní zóna mimo profil stávající komunikace: 73,025=73,025 [A]</t>
  </si>
  <si>
    <t>Úprava pláně vozovky: 504,59=504,590 [A]</t>
  </si>
  <si>
    <t>Úprava parapláně vozovky (AZ): 566,66=566,660 [A]</t>
  </si>
  <si>
    <t>dle pol. 18220: 355,2=355,200 [A]</t>
  </si>
  <si>
    <t>Ohumusování tl. 0,15 m - svahy silničního tělesa, příkopy: 355,2*0,15=53,280 [A]</t>
  </si>
  <si>
    <t>Zatravnění 
dle pol. 18220: 355,2=355,200 [A]</t>
  </si>
  <si>
    <t>Konstrukce vozovky: 356,1*1,07=381,027 [A]</t>
  </si>
  <si>
    <t>Konstrukce vozovky: 356,1*1,30=462,930 [A]</t>
  </si>
  <si>
    <t>ETAPA 2 
RS CA tl. 2x250mm: 135,84=135,840 [A]</t>
  </si>
  <si>
    <t>Nezpevněná krajnice z asfaltového recyklátu: 62,0=62,000 [A]</t>
  </si>
  <si>
    <t>Konstrukce vozovky: 356,1*1,02=363,222 [A]</t>
  </si>
  <si>
    <t>Konstrukce vozovky: 356,1*1,045=372,125 [A]</t>
  </si>
  <si>
    <t>Konstrukce vozovky: 356,1=356,100 [A]</t>
  </si>
  <si>
    <t>Směrové sloupky bílé - výměna: 6=6,000 [A]</t>
  </si>
  <si>
    <t>Směrové sloupky bílé - výměna (předpoklad dle počtu nových sloupků): 6=6,000 [A]</t>
  </si>
  <si>
    <t>dle počtu nových sloupků Z11a/b: 6=6,000 [A]</t>
  </si>
  <si>
    <t>V4 (0,25): 121*0,25=30,250 [A]</t>
  </si>
  <si>
    <t>SO 113.P11</t>
  </si>
  <si>
    <t>Propustek č. 11 DN 800 v km 2,520 64</t>
  </si>
  <si>
    <t xml:space="preserve">  SO 113.P11</t>
  </si>
  <si>
    <t>dle pol. 132738: 42,9*1,8=77,220 [A]</t>
  </si>
  <si>
    <t>Odkopávky stávajícího terénu: 21,45*2,0=42,900 [A]</t>
  </si>
  <si>
    <t>dle pol. 132738: 42,9=42,900 [A]</t>
  </si>
  <si>
    <t>Zásyp / obsyp základů (plocha zásypu z PR x šířka základu): 2,001*2,0=4,002 [A] 
Zásyp / obsyp propustku (plocha zásypu dle uložení x délka): 0,99*13,77=13,632 [B] 
Celkem: A+B=17,634 [C]</t>
  </si>
  <si>
    <t>Podkladní beton - 
- pod troubami: 14,37*2,0*0,1=2,874 [A] 
- pod základem (2x): 1,7*2,0*2*0,1=0,680 [B] 
Mezisoučet: A+B=3,554 [C] 
rezerva 10% na nerovnost podkladu: 0,1*C=0,355 [D] 
Celkem: C+D=3,909 [E]</t>
  </si>
  <si>
    <t>Betonové lože - 
- pod troubami (plocha z řezu x šířka): 2,348*2,0=4,696 [A] 
- pod kamennou dlažbou (plocha ze sit x tl.): 13,592*0,15=2,039 [B] 
Celkem: A+B=6,735 [C]</t>
  </si>
  <si>
    <t>Odláždění čel a na vtoku a výtoku: 13,592*0,2=2,718 [A]</t>
  </si>
  <si>
    <t>Obetonování propustku (plocha obetonávky dle uložení x délka): 0,72*11,24=8,093 [A]</t>
  </si>
  <si>
    <t>Propustek - ŽB trouby DN 800: 17,4=17,400 [A]</t>
  </si>
  <si>
    <t>SO 114</t>
  </si>
  <si>
    <t>Vážní zóna</t>
  </si>
  <si>
    <t>SO 114.1</t>
  </si>
  <si>
    <t>Vážní zóna - plocha</t>
  </si>
  <si>
    <t xml:space="preserve">  SO 114.1</t>
  </si>
  <si>
    <t>dle pol. 122738: 1396,1*1,8=2 512,980 [A]</t>
  </si>
  <si>
    <t>vč. odvozu na recyklační středisko / trvalou skládku dle dispozic zhotovitele, vzdálenost uvedena orientačně 
POZN.: Výměry digitálně odměřeny a dopočteny z příčných řezů ; o případném zpětném použití části materiálu do násypu rozhodne geotechnik stavby</t>
  </si>
  <si>
    <t>Odkopávky zeminy: 1396,1=1 396,100 [A]</t>
  </si>
  <si>
    <t>dle pol. 18220: 899,0*0,15=134,850 [A] 
dle pol. 18230: 464,0*0,15=69,600 [B] 
Celkem: A+B=204,450 [C]</t>
  </si>
  <si>
    <t>dle pol. 122738: 1396,1=1 396,100 [A]</t>
  </si>
  <si>
    <t>Dosypávky zeminy do zemního tělesa: 48,6=48,600 [A]</t>
  </si>
  <si>
    <t>POZN.: výměra dle plochy ŠD</t>
  </si>
  <si>
    <t>Úprava pláně vozovky: 866,8=866,800 [A]</t>
  </si>
  <si>
    <t>dle pol. 18220: 899,0=899,000 [A] 
dle pol. 18230: 464,0=464,000 [B] 
Celkem: A+B=1 363,000 [C]</t>
  </si>
  <si>
    <t>materiál z výzisku stavby "II/360 Trnava - Rudíkov, 1. stavba" (SO 001) 
POZN.: Plocha odměřena digitálně z přílohy Situace</t>
  </si>
  <si>
    <t>Ohumusování tl. 0,15 m - svahy silničního tělesa, příkopy: 899,0*0,15=134,850 [A]</t>
  </si>
  <si>
    <t>Ohumusování tl. 0,15 m - v rovině: 464,0*0,15=69,600 [A]</t>
  </si>
  <si>
    <t>Zatravnění 
dle pol. 18220: 899,0=899,000 [A] 
dle pol. 18230: 464,0=464,000 [B] 
Celkem: A+B=1 363,000 [C]</t>
  </si>
  <si>
    <t>Směs stmelená hydraulickými pojivy SH C9/12 tl. 120 mm 
plocha SH = obrusná vrstva rozšířená o 4,5% 
POZN.: Plocha odměřena digitálně z přílohy Situace, rozšíření v průměrných hodnotách dle vzorového řezu ; pokládka strojně finišerem!</t>
  </si>
  <si>
    <t>Konstrukce vozovky: 788,0*1,045=823,460 [A]</t>
  </si>
  <si>
    <t>Štěrkodrť ŠD B 0/63 tl. (min.) 200 mm 
plocha ŠD = obrusná vrstva rozšířená o 10% 
POZN.: Plocha odměřena digitálně z přílohy Situace, rozšíření v průměrných hodnotách dle vzorového řezu.</t>
  </si>
  <si>
    <t>Konstrukce vozovky: 788,0*1,10=866,800 [A]</t>
  </si>
  <si>
    <t>R-mat. tl. 150 mm 
materiál z výzisku stavby "II/360 Trnava - Rudíkov, 1. stavba", vč. dopravy z meziskládky dle dispozic zhotovitele 
POZN.: Plocha odměřena digitálně z přílohy Situace.</t>
  </si>
  <si>
    <t>Nezpevněná krajnice z asfaltového recyklátu: 199,0=199,000 [A]</t>
  </si>
  <si>
    <t>Infiltrační postřik PI-C  0,60 kg/m2 
plocha SH = obrusná vrstva rozšířená o 4,5% 
POZN.: Plocha odměřena digitálně z přílohy Situace, rozšíření v průměrných hodnotách dle vzorového řezu.</t>
  </si>
  <si>
    <t>Spojovací postřik PS-CP  0,50 kg/m2 
plocha podkladní vrstvy = obrusná vrstva rozšířená o 2% 
POZN.: Plocha odměřena digitálně z přílohy Situace, rozšíření v průměrných hodnotách dle vzorového řezu.</t>
  </si>
  <si>
    <t>Konstrukce vozovky: 788,0*1,02=803,760 [A]</t>
  </si>
  <si>
    <t>Konstrukce vozovky: 788,0=788,000 [A]</t>
  </si>
  <si>
    <t>574E56</t>
  </si>
  <si>
    <t>ASFALTOVÝ BETON PRO PODKLADNÍ VRSTVY ACP 16+, 16S TL. 60MM</t>
  </si>
  <si>
    <t>Asfaltový beton pro podkladní vrstvy ACP 16+ tl.60 mm 
plocha podkladní vrstvy = obrusná vrstva rozšířená o 2,0% 
POZN.: Plocha odměřena digitálně z přílohy Situace, rozšíření v průměrných hodnotách dle vzorového řezu.</t>
  </si>
  <si>
    <t>91271</t>
  </si>
  <si>
    <t>ZÁVORA MECHANICKÁ</t>
  </si>
  <si>
    <t>uzamykatelná, dl. min. 6m</t>
  </si>
  <si>
    <t>Nové / měněné SDZ (dle přílohy Situace DZ) 
P4: 2=2,000 [A]</t>
  </si>
  <si>
    <t>Nové SDZ (dle přílohy Situace DZ) 
P4: 2=2,000 [A]</t>
  </si>
  <si>
    <t>V13a (0,25 + šrafa / dopravní stín): 22,82*0,25+12,46=18,165 [A]</t>
  </si>
  <si>
    <t>935812</t>
  </si>
  <si>
    <t>ŽLABY A RIGOLY DLÁŽDĚNÉ Z KOSTEK DROBNÝCH DO BETONU TL 100MM</t>
  </si>
  <si>
    <t>Proužek kamenné kostky š. 0,5m do beton. lože C20/25n XF3 
POZN.: Délka odměřena digitálně z přílohy Situace</t>
  </si>
  <si>
    <t>Přídlažba na vjezdu / výjezdu: 18,0=18,000 [A]</t>
  </si>
  <si>
    <t>SO 114.PVZ1</t>
  </si>
  <si>
    <t>Propustek č. VZ-1 DN 400</t>
  </si>
  <si>
    <t xml:space="preserve">  SO 114.PVZ1</t>
  </si>
  <si>
    <t>zemina, kamenivo</t>
  </si>
  <si>
    <t>dle pol. 132738: 8,006*1,8=14,411 [A]</t>
  </si>
  <si>
    <t>Odkopávky stávajícího terénu: 5,93*1,35=8,006 [A]</t>
  </si>
  <si>
    <t>dle pol. 132738: 8,006=8,006 [A]</t>
  </si>
  <si>
    <t>Zásyp / obsyp základů (plocha zásypu z PR x šířka základu): 0,28*1,35=0,378 [A] 
Zásyp / obsyp propustku (plocha zásypu dle uložení x délka): 0,40*15,58=6,232 [B] 
Celkem: A+B=6,610 [C]</t>
  </si>
  <si>
    <t>Betonový základ: 0,75*0,5*1,35*2=1,013 [A]</t>
  </si>
  <si>
    <t>Podkladní beton - 
- pod troubami: 14,87*1,35*0,1=2,007 [A] 
- pod základem (2x): 0,75*1,35*2*0,1=0,203 [B] 
Mezisoučet: A+B=2,210 [C] 
rezerva 10% na nerovnost podkladu: 0,1*C=0,221 [D] 
Celkem: C+D=2,431 [E]</t>
  </si>
  <si>
    <t>Betonové lože - 
- pod troubami (plocha z řezu x šířka): 1,35*1,35=1,823 [A] 
- pod kamennou dlažbou (plocha ze sit x tl.): 10,63*0,15=1,595 [B] 
Celkem: A+B=3,418 [C]</t>
  </si>
  <si>
    <t>Odláždění čel a na vtoku a výtoku: 10,63*0,2=2,126 [A]</t>
  </si>
  <si>
    <t>Obetonování propustku (plocha obetonávky dle uložení x délka): 0,37*15,58=5,765 [A]</t>
  </si>
  <si>
    <t>Propustek - ŽB trouby DN 400: 15,58=15,580 [A]</t>
  </si>
  <si>
    <t>SO 114.PVZ2</t>
  </si>
  <si>
    <t>Propustek č. VZ-2 DN 400</t>
  </si>
  <si>
    <t xml:space="preserve">  SO 114.PVZ2</t>
  </si>
  <si>
    <t>dle pol. 132738: 8,195*1,8=14,751 [A]</t>
  </si>
  <si>
    <t>Odkopávky stávajícího terénu: 6,07*1,35=8,195 [A]</t>
  </si>
  <si>
    <t>dle pol. 132738: 8,195=8,195 [A]</t>
  </si>
  <si>
    <t>Zásyp / obsyp základů (plocha zásypu z PR x šířka základu): 0,275*1,35=0,371 [A] 
Zásyp / obsyp propustku (plocha zásypu dle uložení x délka): 0,40*16,06=6,424 [B] 
Celkem: A+B=6,795 [C]</t>
  </si>
  <si>
    <t>Podkladní beton - 
- pod troubami: 15,35*1,35*0,1=2,072 [A] 
- pod základem (2x): 0,75*1,35*2*0,1=0,203 [B] 
Mezisoučet: A+B=2,275 [C] 
rezerva 10% na nerovnost podkladu: 0,1*C=0,228 [D] 
Celkem: C+D=2,503 [E]</t>
  </si>
  <si>
    <t>Betonové lože - 
- pod troubami (plocha z řezu x šířka): 1,39*1,35=1,877 [A] 
- pod kamennou dlažbou (plocha ze sit x tl.): 10,16*0,15=1,524 [B] 
Celkem: A+B=3,401 [C]</t>
  </si>
  <si>
    <t>Odláždění čel a na vtoku a výtoku: 10,16*0,2=2,032 [A]</t>
  </si>
  <si>
    <t>Obetonování propustku (plocha obetonávky dle uložení x délka): 0,37*16,06=5,942 [A]</t>
  </si>
  <si>
    <t>Propustek - ŽB trouby DN 400: 16,06=16,060 [A]</t>
  </si>
  <si>
    <t>SO 121</t>
  </si>
  <si>
    <t>Zastávka Přeckov rozc.</t>
  </si>
  <si>
    <t>POZN.: Plocha odměřena digitálně z přílohy Situace</t>
  </si>
  <si>
    <t>Úprava pláně - 
- zastávky: 225,2=225,200 [A] 
- vozovky: 291,15=291,150 [B] 
Celkem: A+B=516,350 [C]</t>
  </si>
  <si>
    <t>Směs stmelená hydraulickými pojivy SH C9/12 tl. 130 mm 
POZN.: Plocha odměřena digitálně z přílohy Situace, pokládka strojně finišerem!</t>
  </si>
  <si>
    <t>Konstrukce vozovky: 253,17=253,170 [A]</t>
  </si>
  <si>
    <t>56334</t>
  </si>
  <si>
    <t>VOZOVKOVÉ VRSTVY ZE ŠTĚRKODRTI TL. DO 200MM</t>
  </si>
  <si>
    <t>Štěrkodrť ŠD B 0/63 tl. (min.) 150 mm 
POZN.: Plocha odměřena digitálně z přílohy Situace.</t>
  </si>
  <si>
    <t>Konstrukce zastávky, chodnků: 211,1+6,9+7,2=225,200 [A]</t>
  </si>
  <si>
    <t>Štěrkodrť ŠD A 0/63 tl. (min.) 220 mm 
plocha ŠD = obrusná vrstva rozšířená o 15% 
POZN.: Plocha odměřena digitálně z přílohy Situace.</t>
  </si>
  <si>
    <t>Konstrukce vozovky: 253,17*1,15=291,146 [A]</t>
  </si>
  <si>
    <t>Infiltrační postřik PI-C  0,60 kg/m2 
POZN.: Plocha odměřena digitálně z přílohy Situace.</t>
  </si>
  <si>
    <t>Spojovací postřik PS-CP  0,40 kg/m2 
POZN.: Plocha odměřena digitálně z přílohy Situace.</t>
  </si>
  <si>
    <t>Spojovací postřik PS-CP  0,50 kg/m2 
POZN.: Plocha odměřena digitálně z přílohy Situace.</t>
  </si>
  <si>
    <t>Asfaltový beton pro ložní vrstvy ACL 16+ tl.60 mm 
POZN.: Plocha odměřena digitálně z přílohy Situace.</t>
  </si>
  <si>
    <t>Asfaltový beton pro podkladní vrstvy ACP 16+ tl.50 mm 
POZN.: Plocha odměřena digitálně z přílohy Situace.</t>
  </si>
  <si>
    <t>582611</t>
  </si>
  <si>
    <t>KRYTY Z BETON DLAŽDIC SE ZÁMKEM ŠEDÝCH TL 60MM DO LOŽE Z KAM</t>
  </si>
  <si>
    <t>Dlažba DL tl. 60mm, lože L z HDK fr. 4/8 tl. 30mm</t>
  </si>
  <si>
    <t>Konstrukce zastávky, chodnků: 211,1=211,100 [A]</t>
  </si>
  <si>
    <t>582614</t>
  </si>
  <si>
    <t>KRYTY Z BETON DLAŽDIC SE ZÁMKEM BAREV TL 60MM DO LOŽE Z KAM</t>
  </si>
  <si>
    <t>Dlažba DL tl. 60mm - kontrastní pás BUS nástupišť, lože L z HDK fr. 4/8 tl. 30mm</t>
  </si>
  <si>
    <t>Konstrukce zastávky, chodnků - 2 x pás dl. 12 m; šířka kontrastního pásu 0,3 m: 7,2=7,200 [A]</t>
  </si>
  <si>
    <t>58261A</t>
  </si>
  <si>
    <t>KRYTY Z BETON DLAŽDIC SE ZÁMKEM BAREV RELIÉF TL 60MM DO LOŽE Z KAM</t>
  </si>
  <si>
    <t>Dlažba DL tl. 60mm - hmatová barevná, lože L z HDK fr. 4/8 tl. 30mm</t>
  </si>
  <si>
    <t>Konstrukce zastávky, chodnků: 6,9=6,900 [A]</t>
  </si>
  <si>
    <t>9111A1</t>
  </si>
  <si>
    <t>ZÁBRADLÍ SILNIČNÍ S VODOR MADLY - DODÁVKA A MONTÁŽ</t>
  </si>
  <si>
    <t>kompletní vč. PKO a ukončení 
POZN.: Délka odměřena digitálně z přílohy Situace.</t>
  </si>
  <si>
    <t>Zábradlí - BUS nástupiště: 30=30,000 [A]</t>
  </si>
  <si>
    <t>Nové / měněné SDZ (dle přílohy Situace DZ) 
IJ4b: 2=2,000 [A]</t>
  </si>
  <si>
    <t>V11a (0,125): 2*35,5*0,125=8,875 [A]</t>
  </si>
  <si>
    <t>V4 (0,25): 126*0,25=31,500 [A] 
V4 (0,5/0,5/0,25): 100*0,25*1/2=12,500 [B] 
Celkem: A+B=44,000 [C]</t>
  </si>
  <si>
    <t>91552</t>
  </si>
  <si>
    <t>VODOR DOPRAV ZNAČ - PÍSMENA</t>
  </si>
  <si>
    <t>VDZ, vč. předznačení</t>
  </si>
  <si>
    <t>nápis BUS (2x): 2*2*3=12,000 [A]</t>
  </si>
  <si>
    <t>917223</t>
  </si>
  <si>
    <t>SILNIČNÍ A CHODNÍKOVÉ OBRUBY Z BETONOVÝCH OBRUBNÍKŮ ŠÍŘ 100MM</t>
  </si>
  <si>
    <t>vč. uložení do betonového lože s opěrkou 
POZN.: Délka odměřena digitálně z přílohy Situace.</t>
  </si>
  <si>
    <t>Betonová obruba chodníková 1000/100/250: 183,0=183,000 [A]</t>
  </si>
  <si>
    <t>917224</t>
  </si>
  <si>
    <t>SILNIČNÍ A CHODNÍKOVÉ OBRUBY Z BETONOVÝCH OBRUBNÍKŮ ŠÍŘ 150MM</t>
  </si>
  <si>
    <t>Betonová obruba silniční - 
- 1000/150/250: 90=90,000 [A] 
- 1000/150/150 (nájezdová): 6,7=6,700 [B] 
- 1000/150/150-250 (přechodová): 5,0=5,000 [C] 
Celkem: A+B+C=101,700 [D]</t>
  </si>
  <si>
    <t>91725</t>
  </si>
  <si>
    <t>NÁSTUPIŠTNÍ OBRUBNÍKY BETONOVÉ</t>
  </si>
  <si>
    <t>Betonová obruba zastávková - 
- 1000/400/330: 24=24,000 [A] 
- 1000/400/310-330 (náběhová): 2=2,000 [B] 
- 1000/400/310 - 150/250 (přechodová): 2=2,000 [C] 
Celkem: A+B+C=28,000 [D]</t>
  </si>
  <si>
    <t>SO 341</t>
  </si>
  <si>
    <t>Úpravy meliorací</t>
  </si>
  <si>
    <t>zemina, kamenivo 
!!! DOPLŇUJÍCÍ POZNÁMKA PLATNÁ PRO VŠECHNY POLOŽKY SO 134 - ÚPRAVY MELIORACÍ !!! 
Vzhledem k chybějícím podkladům byly veškeré položky a jejich výměry použité v tomto SO stanoveny odborným odhadem, budou čerpány v závisloti na skutečně zastiženém stavu, po předchozí konzultaci s TDI a čerpány pouze po odsouhlasení TDI !</t>
  </si>
  <si>
    <t>dle pol. 132738: 138,35*1,8=249,030 [A] 
dle pol. 133738: 8,462*1,8=15,232 [B] 
Celkem: A+B=264,262 [C]</t>
  </si>
  <si>
    <t>13273</t>
  </si>
  <si>
    <t>HLOUBENÍ RÝH ŠÍŘ DO 2M PAŽ I NEPAŽ TŘ. I</t>
  </si>
  <si>
    <t>s ponecháním výkopku podél rýh 
výpočet výkopu viz pol. 132738</t>
  </si>
  <si>
    <t>Materiál potřebný pro zpětný zásyp rýh dle pol. 17411: 236,25=236,250 [A]</t>
  </si>
  <si>
    <t>vč. odvozu na recyklační středisko / trvalou skládku dle dispozic zhotovitele, vzdálenost uvedena orientačně</t>
  </si>
  <si>
    <t>Hloubení rýh pro - 
svodný drén DN 150mm: 100*1,15*1,5=172,500 [A] 
svodný drén DN 200mm: 100*1,2*1,5=180,000 [B] 
sběrný drén DN 300mm: 10*1,3*1,7=22,100 [C] 
Mezisoučet: A+B+C=374,600 [D] 
Odpočet dle pol. 17411: -236,25=- 236,250 [E] 
Celkem: D+E=138,350 [F]</t>
  </si>
  <si>
    <t>13373</t>
  </si>
  <si>
    <t>HLOUBENÍ ŠACHET ZAPAŽ I NEPAŽ TŘ. I</t>
  </si>
  <si>
    <t>s ponecháním výkopku vedle šachet 
výpočet výkopu viz pol. 133738</t>
  </si>
  <si>
    <t>Materiál potřebný pro zpětný zásyp dle pol. 17411: 8,462=8,462 [A]</t>
  </si>
  <si>
    <t>133738</t>
  </si>
  <si>
    <t>HLOUBENÍ ŠACHET ZAPAŽ I NEPAŽ TŘ. I, ODVOZ DO 20KM</t>
  </si>
  <si>
    <t>Hloubení šachet pro - 
svodný drén DN 150mm: 3*1,5*1,5*1,5=10,125 [A] 
svodný drén DN 200mm: 3*1,5*1,5*1,5=10,125 [B] 
sběrný drén DN 300mm: 2*2*2*1,7=13,600 [C] 
Mezisoučet: A+B+C=33,850 [D] 
Odpočet dle pol. 17411: -8,462=-8,462 [E] 
Celkem: D+E=25,388 [F]</t>
  </si>
  <si>
    <t>dle pol. 132738: 138,35=138,350 [A] 
dle pol. 133738: 8,462=8,462 [B] 
Celkem: A+B=146,812 [C]</t>
  </si>
  <si>
    <t>17411</t>
  </si>
  <si>
    <t>ZÁSYP JAM A RÝH ZEMINOU SE ZHUTNĚNÍM</t>
  </si>
  <si>
    <t>z vykopaného materiálu</t>
  </si>
  <si>
    <t>Zpětný zásyp rýh pro - 
svodný drén DN 150mm: 100*1,15*0,95=109,250 [A] 
svodný drén DN 200mm: 100*1,2*0,95=114,000 [B] 
sběrný drén DN 300mm: 10*1,3*1,0=13,000 [C] 
Mezisoučet: A+B+C=236,250 [D] 
Zpětný zásyp šachet pro - 
svodný drén DN 150mm: 3*0,75*0,75*1,5=2,531 [E] 
svodný drén DN 200mm: 3*0,75*0,75*1,5=2,531 [F] 
sběrný drén DN 300mm: 2*1*1*1,7=3,400 [G] 
Mezisoučet: E+F+G=8,462 [H] 
Celkem:D+H=244,712 [I]</t>
  </si>
  <si>
    <t>štěrkopísek 0-22mm</t>
  </si>
  <si>
    <t>Obsyp rýh pro - 
svodný drén DN 150mm: 100*(1,15*0,45-0,01767)=49,983 [A] 
svodný drén DN 200mm: 100*(1,2*0,45-0,03142)=50,858 [B] 
sběrný drén DN 300mm: 10*(1,3*0,6-0,07069)=7,093 [C] 
Mezisoučet: A+B+C=107,934 [D]</t>
  </si>
  <si>
    <t>45157</t>
  </si>
  <si>
    <t>PODKLADNÍ A VÝPLŇOVÉ VRSTVY Z KAMENIVA TĚŽENÉHO</t>
  </si>
  <si>
    <t>štěrkopísek 8-16</t>
  </si>
  <si>
    <t>Lože pro - 
svodný drén DN 150mm: 100*1,15*0,1=11,500 [A] 
svodný drén DN 200mm: 100*1,2*0,1=12,000 [B] 
sběrný drén DN 300mm: 10*1,3*0,1=1,300 [C] 
Mezisoučet: A+B+C=24,800 [D]</t>
  </si>
  <si>
    <t>87445</t>
  </si>
  <si>
    <t>POTRUBÍ Z TRUB PLASTOVÝCH ODPADNÍCH DN DO 300MM</t>
  </si>
  <si>
    <t>Sběrné drény: 10=10,000 [A]</t>
  </si>
  <si>
    <t>svodný drén DN 150mm: 100=100,000 [A]</t>
  </si>
  <si>
    <t>875342</t>
  </si>
  <si>
    <t>POTRUBÍ DREN Z TRUB PLAST DN DO 200MM DĚROVANÝCH</t>
  </si>
  <si>
    <t>svodný drén DN 200mm: 100=100,000 [A]</t>
  </si>
  <si>
    <t>894145</t>
  </si>
  <si>
    <t>ŠACHTY KANALIZAČNÍ Z BETON DÍLCŮ NA POTRUBÍ DN DO 300MM</t>
  </si>
  <si>
    <t>Šachty pro sběrné drény: 2=2,000 [A]</t>
  </si>
  <si>
    <t>895813</t>
  </si>
  <si>
    <t>DRENÁŽNÍ ŠACHTICE NORMÁLNÍ Z PLAST DÍLCŮ ŠN 100</t>
  </si>
  <si>
    <t>Šachty pro svodné drény: 3+3=6,000 [A]</t>
  </si>
  <si>
    <t>899901</t>
  </si>
  <si>
    <t>PŘEPOJENÍ PŘÍPOJEK</t>
  </si>
  <si>
    <t>napojení stávajících přerušených meliorací na svodné potrubí</t>
  </si>
  <si>
    <t>Napojení na svodné drény: 5+5=10,000 [A]</t>
  </si>
  <si>
    <t>SO 493</t>
  </si>
  <si>
    <t>Přeložka sítě ROWANET v k.ú. Rudíkov</t>
  </si>
  <si>
    <t>02960</t>
  </si>
  <si>
    <t>OSTATNÍ POŽADAVKY - ODBORNÝ DOZOR</t>
  </si>
  <si>
    <t>Práce spojené s koordinací výstavby komunikace a překládky sdělovacího vedení společnosti První telefonní společnosti.</t>
  </si>
  <si>
    <t>SO 494</t>
  </si>
  <si>
    <t>Přeložka sítě ROWANET v k.ú. Trnava u Třebíče</t>
  </si>
  <si>
    <t>SO 801</t>
  </si>
  <si>
    <t>Technická rekultivace</t>
  </si>
  <si>
    <t>s ponecháním / uložením v místě stavby - bude použito na realizaci recyklace za studena 2x250mm (výměna aktivní zóny) pro SO 102.1 
Vzhledem k etapizaci stavby výměry rozděleny dle staničení. 
POZN.: Plocha odměřena digitálně z přílohy Situace, tloušťka vrstvy stávajících vozovkových vrstev vychází z průměrných hodnot z diagnostiky vozovky, pro vedlejší komunikace je uvažována stejná průměrná konstrukce</t>
  </si>
  <si>
    <t>ETAPA 1 
Vybourání vozovkových vrstev - Štěrkodrť: 624,96*0,207=129,367 [A]</t>
  </si>
  <si>
    <t>s ponecháním / uložením v místě stavby - bude použito na realizaci recyklace za studena 2x250mm (výměna aktivní zóny) pro SO 102.1 
Vzhledem k etapizaci stavby výměry rozděleny dle staničení. 
POZN.: Plocha odměřena digitálně z přílohy Situace, tloušťky vrstev stávajících vozovkových vrstev vycházejí z průměrných hodnot z diagnostiky vozovky, pro vedlejší komunikace je uvažována stejná průměrná konstrukce</t>
  </si>
  <si>
    <t>ETAPA 1 
Vybourání vozovkových vrstev - 
- 2x nátěr / PM + nátěr (ZAS T4 / IIa - OO): 624,96*0,035=21,874 [A] 
- Kalený štěrk: 624,96*0,14=87,494 [B] 
Celkem: A+B=109,368 [C]</t>
  </si>
  <si>
    <t>Vybourání vozovkových vrstev - fréza obrusné a ložné / podkladní asfaltové vrstvy na úroveň 2x nátěr / PM: 624,96*0,164=102,493 [A]</t>
  </si>
  <si>
    <t>dle pol. 113728: 102,493*6*2,3=1 414,403 [A]</t>
  </si>
  <si>
    <t>doprava zeminy pro násyp / zásyp po odstraněných vozovkových vrstvách 
vč. dovozu z meziskládky dle dispozic zhotovitele, vzdálenost uvedena orientačně</t>
  </si>
  <si>
    <t>dle pol. 17110: 342,0=342,000 [A]</t>
  </si>
  <si>
    <t>dle pol. 18230: 1065,0=1 065,000 [A]</t>
  </si>
  <si>
    <t>část materiálu ZAS - T4 - provádění v místě stavby! 
použití pro SO 102.1</t>
  </si>
  <si>
    <t>Předrcení zísaného materiálu z podloží stávající vozovky na frakci max. 0/63 
- dle pol. 11332: 129,367=129,367 [A] 
- dle pol. 11333: 109,368=109,368 [B] 
Celkem: A+B=238,735 [C]</t>
  </si>
  <si>
    <t>17110</t>
  </si>
  <si>
    <t>ULOŽENÍ SYPANINY DO NÁSYPŮ SE ZHUTNĚNÍM</t>
  </si>
  <si>
    <t>Násyp / zásyp po odstraněných vozovkových vrstvách: 342,0=342,000 [A]</t>
  </si>
  <si>
    <t>dle pol. 18230: 4260=4 260,000 [A]</t>
  </si>
  <si>
    <t>Ohumusování tl. 0,25 m - v rovině: 4260*0,25=1 065,000 [A]</t>
  </si>
  <si>
    <t>Zatravnění 
dle pol. 18230: 4260=4 260,000 [A]</t>
  </si>
  <si>
    <t>SO 811</t>
  </si>
  <si>
    <t>Náhradní výsadba</t>
  </si>
  <si>
    <t>02920</t>
  </si>
  <si>
    <t>OSTATNÍ POŽADAVKY - OCHRANA ŽIVOTNÍHO PROSTŘEDÍ</t>
  </si>
  <si>
    <t>Broukoviště bude zřízeno na pozemku 5126 (k.ú. Trnava u Třebíče) a bude sloužit jako útočiště organismů vázaných na mrtvé dřevo a pro minimalizaci vlivů na saproxylický hmyz. Na broukoviště budou použity především kmeny a kosterní větve lip z kácených dřevin v rámci stavby, v nichž je pravděpodobná přítomnost dřevokazného hmyzu. Ponechání dřeva k přirozenému rozkladu v blízkosti záměru umožní dokončení vývoje hmyzu, který ve dřevě žije, příp. dřevo může být osídleno dalšími druhy nejen hmyzu. Část kmenů kácených dřevin (cca 1/3 délky) bude zakopána do země, což bude zároveň sloužit jako opatření proti odcizení. Orientace kmenů k světovým stranám musí být zachována jako u původních rostlých dřevin. V prostoru broukoviště bude v blízkosti polní cesty osazena informační tabule, která bude vysvětlovat jeho funkci a vliv na ochranu přírody.</t>
  </si>
  <si>
    <t>Ostatní 
Broukoviště - kompletní provedení (umístění a částečné zakopání kmenů, dozor biologa, informační cedule), plocha cca 151 m2 v místě náhradní výsadby: 1=1,000 [A]</t>
  </si>
  <si>
    <t>11241</t>
  </si>
  <si>
    <t>ÚPRAVA STROMŮ D DO 0,5M ŘEZEM VĚTVÍ</t>
  </si>
  <si>
    <t>Ošetření vysazených stromů po výsadbě</t>
  </si>
  <si>
    <t>dle pol. 184B12: 14=14,000 [A] 
dle pol. 184B16: 65=65,000 [B] 
Celkem: A+B=79,000 [C]</t>
  </si>
  <si>
    <t>18461</t>
  </si>
  <si>
    <t>MULČOVÁNÍ</t>
  </si>
  <si>
    <t>provedení posypu štěpkou v kořenové zóně v ploše do 2 m2 /ks</t>
  </si>
  <si>
    <t>dle pol. 184B12: 14*2=28,000 [A] 
dle pol. 184B16: 65*2=130,000 [B] 
Celkem: A+B=158,000 [C]</t>
  </si>
  <si>
    <t>184B12</t>
  </si>
  <si>
    <t>VYSAZOVÁNÍ STROMŮ LISTNATÝCH S BALEM OBVOD KMENE DO 10CM, VÝŠ DO 1,7M</t>
  </si>
  <si>
    <t>Sazenice stromů, obvod kmene 8 - 10 cm</t>
  </si>
  <si>
    <t>Lípa malolistá (Tilia cordata): 14=14,000 [A]</t>
  </si>
  <si>
    <t>184B16</t>
  </si>
  <si>
    <t>VYSAZOVÁNÍ STROMŮ LISTNATÝCH S BALEM OBVOD KMENE DO 18CM, PODCHOZÍ VÝŠ MIN 2,4M</t>
  </si>
  <si>
    <t>Sazenice stromů, obvod kmene 16 - 18 cm</t>
  </si>
  <si>
    <t>Lípa malolistá (Tilia cordata): 35=35,000 [A] 
Ovocné stromy (švestka, třešeň, jabloň, hrušeň): 30=30,000 [B] 
Celkem: A+B=65,000 [C]</t>
  </si>
  <si>
    <t>SO 812</t>
  </si>
  <si>
    <t>Ošetření vysazených stromů po výsadbě 
(část Vážní zóna)</t>
  </si>
  <si>
    <t>dle pol. 184B13: 7=7,000 [A]</t>
  </si>
  <si>
    <t>provedení posypu štěpkou v kořenové zóně v ploše do 2 m2 /ks 
(část Vážní zóna)</t>
  </si>
  <si>
    <t>dle pol. 184B13: 7*2=14,000 [A]</t>
  </si>
  <si>
    <t>184B13</t>
  </si>
  <si>
    <t>VYSAZOVÁNÍ STROMŮ LISTNATÝCH S BALEM OBVOD KMENE DO 12CM, PODCHOZÍ VÝŠ MIN 2,2M</t>
  </si>
  <si>
    <t>Sazenice stromů, obvod kmene 10 - 12 cm 
(část Vážní zóna)</t>
  </si>
  <si>
    <t>Lípa malolistá (Tilia cordata): 7=7,000 [A]</t>
  </si>
  <si>
    <t>VON</t>
  </si>
  <si>
    <t>Vedlejší a ostatní náklady</t>
  </si>
  <si>
    <t>02520</t>
  </si>
  <si>
    <t>ZKOUŠENÍ MATERIÁLŮ NEZÁVISLOU ZKUŠEBNOU</t>
  </si>
  <si>
    <t>na rámec KZP 
POZN.: Položka bude čerpána pouze se souhlasem a v rozsahu dle pokynů objednatele!</t>
  </si>
  <si>
    <t>02620</t>
  </si>
  <si>
    <t>ZKOUŠENÍ KONSTRUKCÍ A PRACÍ NEZÁVISLOU ZKUŠEBNOU</t>
  </si>
  <si>
    <t>02720</t>
  </si>
  <si>
    <t>POMOC PRÁCE ZŘÍZ NEBO ZAJIŠŤ REGULACI A OCHRANU DOPRAVY</t>
  </si>
  <si>
    <t>pro celou stavbu 
položka zahrnuje příp. aktualizaci PD, projednání a zajištění povolení DIO s DO, zajištění DIR - dle specifikace v SOD</t>
  </si>
  <si>
    <t>1. ETAPA  
předpoklad realizace 12 týdnů, skutečnost dle harmonogramu / nabídky zhotovitele 
POZN.: Dle předchozího stupně PD značena jako 4. etapa - uzavírka km 2,540 – 3,640 (křiž. II/390 - KÚ). 
položka zahrnuje 
- osazení DZ vč. příslušenství dle TP66, jeho pronájem,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</si>
  <si>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2. ETAPA  
předpoklad realizace 3 týdny, skutečnost dle harmonogramu / nabídky zhotovitele 
POZN.: Dle předchozího stupně PD značena jako 3. etapa - uzavírka km 2,500 – 2,540 (křižovatka II/390). 
položka zahrnuje 
- osazení DZ vč. příslušenství dle TP66, jeho pronájem,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</si>
  <si>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3. ETAPA  
předpoklad realizace 10 týdnů, skutečnost dle harmonogramu / nabídky zhotovitele 
POZN.: Dle předchozího stupně PD značena jako 2. etapa - uzavírka km 1,740 – 2,500 (křiž. III/36058 – křiž. II/390) 
položka zahrnuje 
- osazení DZ vč. příslušenství dle TP66, jeho pronájem,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</si>
  <si>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4. ETAPA  
předpoklad realizace 6 týdnů, skutečnost dle harmonogramu / nabídky zhotovitele 
POZN.: Dle předchozího stupně PD značena jako 1. etapa - uzavírka km 1,260 – 1,740 (ZÚ – křiž. III/36058). 
položka zahrnuje 
- osazení DZ vč. příslušenství dle TP66, jeho pronájem,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</si>
  <si>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02730</t>
  </si>
  <si>
    <t>POMOC PRÁCE ZŘÍZ NEBO ZAJIŠŤ OCHRANU INŽENÝRSKÝCH SÍTÍ</t>
  </si>
  <si>
    <t>Vytýčení a příp. ochrana inženýrských sítí (případně zrušení, nebo odstranění zastižených neaktivních kabelů, po dohodě se správcem sítě) 
POZN.: Položka bude čerpána pouze se souhlasem a v rozsahu dle pokynů objednatele!</t>
  </si>
  <si>
    <t>02811</t>
  </si>
  <si>
    <t>PRŮZKUMNÉ PRÁCE GEOTECHNICKÉ NA POVRCHU</t>
  </si>
  <si>
    <t>Geologický a geotechnický průzkum v průběhu stavby, vč. prohlídky a posouzení podloží / aktivní zóny vozovky, revize bilance zemin v závislosti na provedeném průzkumu, posouzení základové spáry u propustků včetně návrhu opatření.</t>
  </si>
  <si>
    <t>02910</t>
  </si>
  <si>
    <t>OSTATNÍ POŽADAVKY - ZEMĚMĚŘIČSKÁ MĚŘENÍ</t>
  </si>
  <si>
    <t>Veškeré geodetické práce před a v průběhu stavby, vč. vytýčení veškerých inženýrských sítí, vytýčení obvodu stavby, dočasného a trvalého záboru, zaměření provedených prací, atd.</t>
  </si>
  <si>
    <t>02911</t>
  </si>
  <si>
    <t>OSTATNÍ POŽADAVKY - GEODETICKÉ ZAMĚŘENÍ</t>
  </si>
  <si>
    <t>Zaměření skutečného provedení stavby vč. vyhotovení mapy komunikace a zánesení do KN</t>
  </si>
  <si>
    <t>02940</t>
  </si>
  <si>
    <t>OSTATNÍ POŽADAVKY - VYPRACOVÁNÍ DOKUMENTACE</t>
  </si>
  <si>
    <t>Havarijní a povodňový plán stavby 
Vypracování kontrolně zkušebního plánu stavby 
Zpracování a předložení technologických postupů provádění prací před zahájením jednotlivých prací s ohledem na BOZP 
Ostatní náklady nutné k dokončení stavby, uvedení do předčasného užívání, k vydání kolaudačního souhlasu a uvedení stavby do provozu 
Zajištění podmínek vyplývajících ze stavebního povolení a podkladových dokladů, které jsou uvedeny jako závazek nebo povinnost objednatele (stavebníka) během realizace stavby; 
Uzavření dohody o předčasném užívání stavby před jejím úplným dokončením 
Vypracování závěrečné zprávy zhotovitele o jakosti provedeného díla (bližší podmínky a rozsah v SOD) 
Vyhodnocení plánu odpadů</t>
  </si>
  <si>
    <t>02943</t>
  </si>
  <si>
    <t>OSTATNÍ POŽADAVKY - VYPRACOVÁNÍ RDS</t>
  </si>
  <si>
    <t>pro celou stavbu</t>
  </si>
  <si>
    <t>02944</t>
  </si>
  <si>
    <t>OSTAT POŽADAVKY - DOKUMENTACE SKUTEČ PROVEDENÍ V DIGIT FORMĚ</t>
  </si>
  <si>
    <t>vypracování DSPS v digitální a tištěné formě dle specifikace v SOD</t>
  </si>
  <si>
    <t>02945</t>
  </si>
  <si>
    <t>OSTAT POŽADAVKY - GEOMETRICKÝ PLÁN</t>
  </si>
  <si>
    <t>Přesná specifikace dle SOD!</t>
  </si>
  <si>
    <t>02946</t>
  </si>
  <si>
    <t>OSTAT POŽADAVKY - FOTODOKUMENTACE</t>
  </si>
  <si>
    <t>Průběžná fotodokumentace stavby, na konci stavby předání 1x album s popisem na CD.</t>
  </si>
  <si>
    <t>02950</t>
  </si>
  <si>
    <t>OSTATNÍ POŽADAVKY - POSUDKY, KONTROLY, REVIZNÍ ZPRÁVY</t>
  </si>
  <si>
    <t>Pasportizace dotčených objektů podél stavby a dotčených komunikací vč. objízdných tras před stavbou a po stavbě</t>
  </si>
  <si>
    <t>koordinátor BOZP 
Náklady spojené s prací koordinátora BOZP na staveništi vč. nákladů na zajištění BOZP na stavbě (oplocení, lávky, pásky, bezpečnostní cedule ap.)</t>
  </si>
  <si>
    <t>02991</t>
  </si>
  <si>
    <t>OSTATNÍ POŽADAVKY - INFORMAČNÍ TABULE</t>
  </si>
  <si>
    <t>Trvalá publicita – stálá pamětní deska 
'publicita EU, místo realizace stavby bude nejpozději k datu převzetí dokončené stavby objednatelem osazeno 1 ks pamětní desky o rozměrech 0,3*0,4 m dle pravidel IROP, z materiálů odolných vůči povětrnostním podmínkám, životnost desky a písma min. 5 let. Jedná se o dodávku, osazení a montáž pamětní desky včetně sloupku a ukotvení. 
Formát, rozměr a popis vč. grafického zpracování bude před zhotovením a osazením odsouhlasen objednatelem.</t>
  </si>
  <si>
    <t>Dočasná publicita – billboard EU 
'publicita EU, místo realizace projektu bude po dobu realizace stavby osazeno 1 ks velkoplošného billboardu o rozměrech 5,1x2,4 m dle pravidel publicity IROP (jedná se o pronájem). Zahrnuje projednání umístění, konstrukci a polep vč. dodávky, montáže a demontáže. 
Formát, rozměr a popis vč. grafického zpracování bude před zhotovením a osazením odsouhlasen objednatelem.</t>
  </si>
  <si>
    <t>c</t>
  </si>
  <si>
    <t>Dočasná publicita – billboard Kraj Vysočina 
'publicita Kraj Vysočina místo, realizace bude po dobu realizace stavby osazeno 2 ks velkoplošného billboardu o rozměrech 5,1x2,4 m dle pravidel objednatele (jedná se o pronájem), zahrnuje projednání umístění, konstrukci a polep vč. dodávky, montáže a demontáže. 
Formát, rozměr a popis vč. grafického zpracování bude před zhotovením a osazením odsouhlasen objednatelem.</t>
  </si>
  <si>
    <t>03100</t>
  </si>
  <si>
    <t>ZAŘÍZENÍ STAVENIŠTĚ - ZŘÍZENÍ, PROVOZ, DEMONTÁŽ</t>
  </si>
  <si>
    <t>dle požadavků v SOD</t>
  </si>
  <si>
    <t>56930</t>
  </si>
  <si>
    <t>ZPEVNĚNÍ KRAJNIC ZE ŠTĚRKODRTI</t>
  </si>
  <si>
    <t>výsprava krajnic nebo souvislá oprava vybraných úseků krajnic s ohledem na vedení objízdných tras, rozsah položky dle technické specifikace, bude zahrnovat doplnění poškozených krajnic štěrkodrtí, příp. recyklátem (dle daného povrchu). 
POZN.: Položka bude čerpána pouze se souhlasem a v rozsahu dle pokynů objednatele!</t>
  </si>
  <si>
    <t>Oprava krajnic objízdných tras - odborný odhad: 30=30,000 [A]</t>
  </si>
  <si>
    <t>57790A</t>
  </si>
  <si>
    <t>VÝSPRAVA VÝTLUKŮ SMĚSÍ ACO (KUBATURA)</t>
  </si>
  <si>
    <t>výsprava výtluků nebo souvislá oprava vybraných úseků vozovky s ohledem na vedení objízdných tras, rozsah položky dle technické specifikace, bude  zahrnovat frézování, čištění, tl. oprav prům. 50mm, včetně případné vyrovnávky. 
POZN.: Položka bude čerpána pouze se souhlasem a v rozsahu dle pokynů objednatele!</t>
  </si>
  <si>
    <t>Oprava objízdných tras - odborný odhad: 300=300,000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</si>
</sst>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styles" Target="styles.xml" /><Relationship Id="rId45" Type="http://schemas.openxmlformats.org/officeDocument/2006/relationships/sharedStrings" Target="sharedStrings.xml" /><Relationship Id="rId4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0+C10+C11+C27+C39+C43+C46+C50+C51+C52+C53+C54+C55+C56+C57</f>
      </c>
      <c s="1"/>
      <c s="1"/>
    </row>
    <row r="7" spans="1:5" ht="12.75" customHeight="1">
      <c r="A7" s="1"/>
      <c s="4" t="s">
        <v>5</v>
      </c>
      <c s="7">
        <f>0+E10+E11+E27+E39+E43+E46+E50+E51+E52+E53+E54+E55+E56+E57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81</v>
      </c>
      <c s="20" t="s">
        <v>82</v>
      </c>
      <c s="21">
        <f>0+C12+C13+C14+C15+C16+C19+C20+C21+C22+C23+C24+C25+C26</f>
      </c>
      <c s="21">
        <f>0+D12+D13+D14+D15+D16+D19+D20+D21+D22+D23+D24+D25+D26</f>
      </c>
      <c s="21">
        <f>0+E12+E13+E14+E15+E16+E19+E20+E21+E22+E23+E24+E25+E26</f>
      </c>
    </row>
    <row r="12" spans="1:5" ht="12.75" customHeight="1">
      <c r="A12" s="41" t="s">
        <v>86</v>
      </c>
      <c s="41" t="s">
        <v>85</v>
      </c>
      <c s="42">
        <f>'SO 101_SO 101.1'!I3</f>
      </c>
      <c s="42">
        <f>'SO 101_SO 101.1'!O2</f>
      </c>
      <c s="42">
        <f>C12+D12</f>
      </c>
    </row>
    <row r="13" spans="1:5" ht="12.75" customHeight="1">
      <c r="A13" s="41" t="s">
        <v>305</v>
      </c>
      <c s="41" t="s">
        <v>304</v>
      </c>
      <c s="42">
        <f>'SO 101_SO 101.2'!I3</f>
      </c>
      <c s="42">
        <f>'SO 101_SO 101.2'!O2</f>
      </c>
      <c s="42">
        <f>C13+D13</f>
      </c>
    </row>
    <row r="14" spans="1:5" ht="12.75" customHeight="1">
      <c r="A14" s="41" t="s">
        <v>330</v>
      </c>
      <c s="41" t="s">
        <v>329</v>
      </c>
      <c s="42">
        <f>'SO 101_SO 101.3'!I3</f>
      </c>
      <c s="42">
        <f>'SO 101_SO 101.3'!O2</f>
      </c>
      <c s="42">
        <f>C14+D14</f>
      </c>
    </row>
    <row r="15" spans="1:5" ht="12.75" customHeight="1">
      <c r="A15" s="41" t="s">
        <v>346</v>
      </c>
      <c s="41" t="s">
        <v>345</v>
      </c>
      <c s="42">
        <f>'SO 101_SO 101.4'!I3</f>
      </c>
      <c s="42">
        <f>'SO 101_SO 101.4'!O2</f>
      </c>
      <c s="42">
        <f>C15+D15</f>
      </c>
    </row>
    <row r="16" spans="1:5" ht="12.75" customHeight="1">
      <c r="A16" s="41" t="s">
        <v>363</v>
      </c>
      <c s="41" t="s">
        <v>360</v>
      </c>
      <c s="42">
        <f>0+C17+C18</f>
      </c>
      <c s="42">
        <f>0+D17+D18</f>
      </c>
      <c s="42">
        <f>0+E17+E18</f>
      </c>
    </row>
    <row r="17" spans="1:5" ht="12.75" customHeight="1">
      <c r="A17" s="41" t="s">
        <v>364</v>
      </c>
      <c s="41" t="s">
        <v>362</v>
      </c>
      <c s="42">
        <f>'SO 101_SO 101.5_SO 101.5'!I3</f>
      </c>
      <c s="42">
        <f>'SO 101_SO 101.5_SO 101.5'!O2</f>
      </c>
      <c s="42">
        <f>C17+D17</f>
      </c>
    </row>
    <row r="18" spans="1:5" ht="12.75" customHeight="1">
      <c r="A18" s="41" t="s">
        <v>393</v>
      </c>
      <c s="41" t="s">
        <v>392</v>
      </c>
      <c s="42">
        <f>'SO 101_SO 101.5_SO 101.P09'!I3</f>
      </c>
      <c s="42">
        <f>'SO 101_SO 101.5_SO 101.P09'!O2</f>
      </c>
      <c s="42">
        <f>C18+D18</f>
      </c>
    </row>
    <row r="19" spans="1:5" ht="12.75" customHeight="1">
      <c r="A19" s="41" t="s">
        <v>444</v>
      </c>
      <c s="41" t="s">
        <v>443</v>
      </c>
      <c s="42">
        <f>'SO 101_SO 101.6'!I3</f>
      </c>
      <c s="42">
        <f>'SO 101_SO 101.6'!O2</f>
      </c>
      <c s="42">
        <f>C19+D19</f>
      </c>
    </row>
    <row r="20" spans="1:5" ht="12.75" customHeight="1">
      <c r="A20" s="41" t="s">
        <v>459</v>
      </c>
      <c s="41" t="s">
        <v>458</v>
      </c>
      <c s="42">
        <f>'SO 101_SO 101.P01'!I3</f>
      </c>
      <c s="42">
        <f>'SO 101_SO 101.P01'!O2</f>
      </c>
      <c s="42">
        <f>C20+D20</f>
      </c>
    </row>
    <row r="21" spans="1:5" ht="12.75" customHeight="1">
      <c r="A21" s="41" t="s">
        <v>479</v>
      </c>
      <c s="41" t="s">
        <v>478</v>
      </c>
      <c s="42">
        <f>'SO 101_SO 101.P02'!I3</f>
      </c>
      <c s="42">
        <f>'SO 101_SO 101.P02'!O2</f>
      </c>
      <c s="42">
        <f>C21+D21</f>
      </c>
    </row>
    <row r="22" spans="1:5" ht="12.75" customHeight="1">
      <c r="A22" s="41" t="s">
        <v>566</v>
      </c>
      <c s="41" t="s">
        <v>565</v>
      </c>
      <c s="42">
        <f>'SO 101_SO 101.P03'!I3</f>
      </c>
      <c s="42">
        <f>'SO 101_SO 101.P03'!O2</f>
      </c>
      <c s="42">
        <f>C22+D22</f>
      </c>
    </row>
    <row r="23" spans="1:5" ht="12.75" customHeight="1">
      <c r="A23" s="41" t="s">
        <v>579</v>
      </c>
      <c s="41" t="s">
        <v>578</v>
      </c>
      <c s="42">
        <f>'SO 101_SO 101.P06'!I3</f>
      </c>
      <c s="42">
        <f>'SO 101_SO 101.P06'!O2</f>
      </c>
      <c s="42">
        <f>C23+D23</f>
      </c>
    </row>
    <row r="24" spans="1:5" ht="12.75" customHeight="1">
      <c r="A24" s="41" t="s">
        <v>596</v>
      </c>
      <c s="41" t="s">
        <v>595</v>
      </c>
      <c s="42">
        <f>'SO 101_SO 101.P07'!I3</f>
      </c>
      <c s="42">
        <f>'SO 101_SO 101.P07'!O2</f>
      </c>
      <c s="42">
        <f>C24+D24</f>
      </c>
    </row>
    <row r="25" spans="1:5" ht="12.75" customHeight="1">
      <c r="A25" s="41" t="s">
        <v>608</v>
      </c>
      <c s="41" t="s">
        <v>607</v>
      </c>
      <c s="42">
        <f>'SO 101_SO 101.P08'!I3</f>
      </c>
      <c s="42">
        <f>'SO 101_SO 101.P08'!O2</f>
      </c>
      <c s="42">
        <f>C25+D25</f>
      </c>
    </row>
    <row r="26" spans="1:5" ht="12.75" customHeight="1">
      <c r="A26" s="41" t="s">
        <v>623</v>
      </c>
      <c s="41" t="s">
        <v>622</v>
      </c>
      <c s="42">
        <f>'SO 101_SO 101.P10'!I3</f>
      </c>
      <c s="42">
        <f>'SO 101_SO 101.P10'!O2</f>
      </c>
      <c s="42">
        <f>C26+D26</f>
      </c>
    </row>
    <row r="27" spans="1:5" ht="12.75" customHeight="1">
      <c r="A27" s="20" t="s">
        <v>636</v>
      </c>
      <c s="20" t="s">
        <v>637</v>
      </c>
      <c s="21">
        <f>0+C28+C29+C30+C31+C32+C33+C34+C35+C36+C37+C38</f>
      </c>
      <c s="21">
        <f>0+D28+D29+D30+D31+D32+D33+D34+D35+D36+D37+D38</f>
      </c>
      <c s="21">
        <f>0+E28+E29+E30+E31+E32+E33+E34+E35+E36+E37+E38</f>
      </c>
    </row>
    <row r="28" spans="1:5" ht="12.75" customHeight="1">
      <c r="A28" s="41" t="s">
        <v>640</v>
      </c>
      <c s="41" t="s">
        <v>639</v>
      </c>
      <c s="42">
        <f>'SO 102_SO 102.1'!I3</f>
      </c>
      <c s="42">
        <f>'SO 102_SO 102.1'!O2</f>
      </c>
      <c s="42">
        <f>C28+D28</f>
      </c>
    </row>
    <row r="29" spans="1:5" ht="12.75" customHeight="1">
      <c r="A29" s="41" t="s">
        <v>694</v>
      </c>
      <c s="41" t="s">
        <v>693</v>
      </c>
      <c s="42">
        <f>'SO 102_SO 102.2'!I3</f>
      </c>
      <c s="42">
        <f>'SO 102_SO 102.2'!O2</f>
      </c>
      <c s="42">
        <f>C29+D29</f>
      </c>
    </row>
    <row r="30" spans="1:5" ht="12.75" customHeight="1">
      <c r="A30" s="41" t="s">
        <v>723</v>
      </c>
      <c s="41" t="s">
        <v>722</v>
      </c>
      <c s="42">
        <f>'SO 102_SO 102.3'!I3</f>
      </c>
      <c s="42">
        <f>'SO 102_SO 102.3'!O2</f>
      </c>
      <c s="42">
        <f>C30+D30</f>
      </c>
    </row>
    <row r="31" spans="1:5" ht="12.75" customHeight="1">
      <c r="A31" s="41" t="s">
        <v>739</v>
      </c>
      <c s="41" t="s">
        <v>738</v>
      </c>
      <c s="42">
        <f>'SO 102_SO 102.4'!I3</f>
      </c>
      <c s="42">
        <f>'SO 102_SO 102.4'!O2</f>
      </c>
      <c s="42">
        <f>C31+D31</f>
      </c>
    </row>
    <row r="32" spans="1:5" ht="12.75" customHeight="1">
      <c r="A32" s="41" t="s">
        <v>758</v>
      </c>
      <c s="41" t="s">
        <v>757</v>
      </c>
      <c s="42">
        <f>'SO 102_SO 102.5'!I3</f>
      </c>
      <c s="42">
        <f>'SO 102_SO 102.5'!O2</f>
      </c>
      <c s="42">
        <f>C32+D32</f>
      </c>
    </row>
    <row r="33" spans="1:5" ht="12.75" customHeight="1">
      <c r="A33" s="41" t="s">
        <v>776</v>
      </c>
      <c s="41" t="s">
        <v>775</v>
      </c>
      <c s="42">
        <f>'SO 102_SO 102.P12'!I3</f>
      </c>
      <c s="42">
        <f>'SO 102_SO 102.P12'!O2</f>
      </c>
      <c s="42">
        <f>C33+D33</f>
      </c>
    </row>
    <row r="34" spans="1:5" ht="12.75" customHeight="1">
      <c r="A34" s="41" t="s">
        <v>810</v>
      </c>
      <c s="41" t="s">
        <v>809</v>
      </c>
      <c s="42">
        <f>'SO 102_SO 102.P13'!I3</f>
      </c>
      <c s="42">
        <f>'SO 102_SO 102.P13'!O2</f>
      </c>
      <c s="42">
        <f>C34+D34</f>
      </c>
    </row>
    <row r="35" spans="1:5" ht="12.75" customHeight="1">
      <c r="A35" s="41" t="s">
        <v>843</v>
      </c>
      <c s="41" t="s">
        <v>842</v>
      </c>
      <c s="42">
        <f>'SO 102_SO 102.P14'!I3</f>
      </c>
      <c s="42">
        <f>'SO 102_SO 102.P14'!O2</f>
      </c>
      <c s="42">
        <f>C35+D35</f>
      </c>
    </row>
    <row r="36" spans="1:5" ht="12.75" customHeight="1">
      <c r="A36" s="41" t="s">
        <v>854</v>
      </c>
      <c s="41" t="s">
        <v>853</v>
      </c>
      <c s="42">
        <f>'SO 102_SO 102.P15'!I3</f>
      </c>
      <c s="42">
        <f>'SO 102_SO 102.P15'!O2</f>
      </c>
      <c s="42">
        <f>C36+D36</f>
      </c>
    </row>
    <row r="37" spans="1:5" ht="12.75" customHeight="1">
      <c r="A37" s="41" t="s">
        <v>869</v>
      </c>
      <c s="41" t="s">
        <v>868</v>
      </c>
      <c s="42">
        <f>'SO 102_SO 102.P16'!I3</f>
      </c>
      <c s="42">
        <f>'SO 102_SO 102.P16'!O2</f>
      </c>
      <c s="42">
        <f>C37+D37</f>
      </c>
    </row>
    <row r="38" spans="1:5" ht="12.75" customHeight="1">
      <c r="A38" s="41" t="s">
        <v>884</v>
      </c>
      <c s="41" t="s">
        <v>883</v>
      </c>
      <c s="42">
        <f>'SO 102_SO 102.P17'!I3</f>
      </c>
      <c s="42">
        <f>'SO 102_SO 102.P17'!O2</f>
      </c>
      <c s="42">
        <f>C38+D38</f>
      </c>
    </row>
    <row r="39" spans="1:5" ht="12.75" customHeight="1">
      <c r="A39" s="20" t="s">
        <v>899</v>
      </c>
      <c s="20" t="s">
        <v>900</v>
      </c>
      <c s="21">
        <f>0+C40+C41+C42</f>
      </c>
      <c s="21">
        <f>0+D40+D41+D42</f>
      </c>
      <c s="21">
        <f>0+E40+E41+E42</f>
      </c>
    </row>
    <row r="40" spans="1:5" ht="12.75" customHeight="1">
      <c r="A40" s="41" t="s">
        <v>903</v>
      </c>
      <c s="41" t="s">
        <v>902</v>
      </c>
      <c s="42">
        <f>'SO 112_SO 112.1'!I3</f>
      </c>
      <c s="42">
        <f>'SO 112_SO 112.1'!O2</f>
      </c>
      <c s="42">
        <f>C40+D40</f>
      </c>
    </row>
    <row r="41" spans="1:5" ht="12.75" customHeight="1">
      <c r="A41" s="41" t="s">
        <v>944</v>
      </c>
      <c s="41" t="s">
        <v>943</v>
      </c>
      <c s="42">
        <f>'SO 112_SO 112.P04'!I3</f>
      </c>
      <c s="42">
        <f>'SO 112_SO 112.P04'!O2</f>
      </c>
      <c s="42">
        <f>C41+D41</f>
      </c>
    </row>
    <row r="42" spans="1:5" ht="12.75" customHeight="1">
      <c r="A42" s="41" t="s">
        <v>956</v>
      </c>
      <c s="41" t="s">
        <v>955</v>
      </c>
      <c s="42">
        <f>'SO 112_SO 112.P05'!I3</f>
      </c>
      <c s="42">
        <f>'SO 112_SO 112.P05'!O2</f>
      </c>
      <c s="42">
        <f>C42+D42</f>
      </c>
    </row>
    <row r="43" spans="1:5" ht="12.75" customHeight="1">
      <c r="A43" s="20" t="s">
        <v>966</v>
      </c>
      <c s="20" t="s">
        <v>967</v>
      </c>
      <c s="21">
        <f>0+C44+C45</f>
      </c>
      <c s="21">
        <f>0+D44+D45</f>
      </c>
      <c s="21">
        <f>0+E44+E45</f>
      </c>
    </row>
    <row r="44" spans="1:5" ht="12.75" customHeight="1">
      <c r="A44" s="41" t="s">
        <v>970</v>
      </c>
      <c s="41" t="s">
        <v>969</v>
      </c>
      <c s="42">
        <f>'SO 113_SO 113.1'!I3</f>
      </c>
      <c s="42">
        <f>'SO 113_SO 113.1'!O2</f>
      </c>
      <c s="42">
        <f>C44+D44</f>
      </c>
    </row>
    <row r="45" spans="1:5" ht="12.75" customHeight="1">
      <c r="A45" s="41" t="s">
        <v>1003</v>
      </c>
      <c s="41" t="s">
        <v>1002</v>
      </c>
      <c s="42">
        <f>'SO 113_SO 113.P11'!I3</f>
      </c>
      <c s="42">
        <f>'SO 113_SO 113.P11'!O2</f>
      </c>
      <c s="42">
        <f>C45+D45</f>
      </c>
    </row>
    <row r="46" spans="1:5" ht="12.75" customHeight="1">
      <c r="A46" s="20" t="s">
        <v>1013</v>
      </c>
      <c s="20" t="s">
        <v>1014</v>
      </c>
      <c s="21">
        <f>0+C47+C48+C49</f>
      </c>
      <c s="21">
        <f>0+D47+D48+D49</f>
      </c>
      <c s="21">
        <f>0+E47+E48+E49</f>
      </c>
    </row>
    <row r="47" spans="1:5" ht="12.75" customHeight="1">
      <c r="A47" s="41" t="s">
        <v>1017</v>
      </c>
      <c s="41" t="s">
        <v>1016</v>
      </c>
      <c s="42">
        <f>'SO 114_SO 114.1'!I3</f>
      </c>
      <c s="42">
        <f>'SO 114_SO 114.1'!O2</f>
      </c>
      <c s="42">
        <f>C47+D47</f>
      </c>
    </row>
    <row r="48" spans="1:5" ht="12.75" customHeight="1">
      <c r="A48" s="41" t="s">
        <v>1056</v>
      </c>
      <c s="41" t="s">
        <v>1055</v>
      </c>
      <c s="42">
        <f>'SO 114_SO 114.PVZ1'!I3</f>
      </c>
      <c s="42">
        <f>'SO 114_SO 114.PVZ1'!O2</f>
      </c>
      <c s="42">
        <f>C48+D48</f>
      </c>
    </row>
    <row r="49" spans="1:5" ht="12.75" customHeight="1">
      <c r="A49" s="41" t="s">
        <v>1070</v>
      </c>
      <c s="41" t="s">
        <v>1069</v>
      </c>
      <c s="42">
        <f>'SO 114_SO 114.PVZ2'!I3</f>
      </c>
      <c s="42">
        <f>'SO 114_SO 114.PVZ2'!O2</f>
      </c>
      <c s="42">
        <f>C49+D49</f>
      </c>
    </row>
    <row r="50" spans="1:5" ht="12.75" customHeight="1">
      <c r="A50" s="20" t="s">
        <v>1080</v>
      </c>
      <c s="20" t="s">
        <v>1081</v>
      </c>
      <c s="21">
        <f>'SO 121'!I3</f>
      </c>
      <c s="21">
        <f>'SO 121'!O2</f>
      </c>
      <c s="21">
        <f>C50+D50</f>
      </c>
    </row>
    <row r="51" spans="1:5" ht="12.75" customHeight="1">
      <c r="A51" s="20" t="s">
        <v>1130</v>
      </c>
      <c s="20" t="s">
        <v>1131</v>
      </c>
      <c s="21">
        <f>'SO 341'!I3</f>
      </c>
      <c s="21">
        <f>'SO 341'!O2</f>
      </c>
      <c s="21">
        <f>C51+D51</f>
      </c>
    </row>
    <row r="52" spans="1:5" ht="12.75" customHeight="1">
      <c r="A52" s="20" t="s">
        <v>1175</v>
      </c>
      <c s="20" t="s">
        <v>1176</v>
      </c>
      <c s="21">
        <f>'SO 493'!I3</f>
      </c>
      <c s="21">
        <f>'SO 493'!O2</f>
      </c>
      <c s="21">
        <f>C52+D52</f>
      </c>
    </row>
    <row r="53" spans="1:5" ht="12.75" customHeight="1">
      <c r="A53" s="20" t="s">
        <v>1180</v>
      </c>
      <c s="20" t="s">
        <v>1181</v>
      </c>
      <c s="21">
        <f>'SO 494'!I3</f>
      </c>
      <c s="21">
        <f>'SO 494'!O2</f>
      </c>
      <c s="21">
        <f>C53+D53</f>
      </c>
    </row>
    <row r="54" spans="1:5" ht="12.75" customHeight="1">
      <c r="A54" s="20" t="s">
        <v>1182</v>
      </c>
      <c s="20" t="s">
        <v>1183</v>
      </c>
      <c s="21">
        <f>'SO 801'!I3</f>
      </c>
      <c s="21">
        <f>'SO 801'!O2</f>
      </c>
      <c s="21">
        <f>C54+D54</f>
      </c>
    </row>
    <row r="55" spans="1:5" ht="12.75" customHeight="1">
      <c r="A55" s="20" t="s">
        <v>1201</v>
      </c>
      <c s="20" t="s">
        <v>1202</v>
      </c>
      <c s="21">
        <f>'SO 811'!I3</f>
      </c>
      <c s="21">
        <f>'SO 811'!O2</f>
      </c>
      <c s="21">
        <f>C55+D55</f>
      </c>
    </row>
    <row r="56" spans="1:5" ht="12.75" customHeight="1">
      <c r="A56" s="20" t="s">
        <v>1223</v>
      </c>
      <c s="20" t="s">
        <v>1202</v>
      </c>
      <c s="21">
        <f>'SO 812'!I3</f>
      </c>
      <c s="21">
        <f>'SO 812'!O2</f>
      </c>
      <c s="21">
        <f>C56+D56</f>
      </c>
    </row>
    <row r="57" spans="1:5" ht="12.75" customHeight="1">
      <c r="A57" s="20" t="s">
        <v>1232</v>
      </c>
      <c s="20" t="s">
        <v>1233</v>
      </c>
      <c s="21">
        <f>VON!I3</f>
      </c>
      <c s="21">
        <f>VON!O2</f>
      </c>
      <c s="21">
        <f>C57+D57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0+O9+O16+O26+O30+O43+O47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457</v>
      </c>
      <c s="40">
        <f>0+I9+I16+I26+I30+I43+I47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457</v>
      </c>
      <c s="6"/>
      <c s="18" t="s">
        <v>458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88</v>
      </c>
      <c s="25" t="s">
        <v>63</v>
      </c>
      <c s="30" t="s">
        <v>89</v>
      </c>
      <c s="31" t="s">
        <v>90</v>
      </c>
      <c s="32">
        <v>14.976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394</v>
      </c>
    </row>
    <row r="12" spans="1:5" ht="38.25">
      <c r="A12" s="39" t="s">
        <v>52</v>
      </c>
      <c r="E12" s="38" t="s">
        <v>460</v>
      </c>
    </row>
    <row r="13" spans="1:16" ht="12.75">
      <c r="A13" s="25" t="s">
        <v>45</v>
      </c>
      <c s="29" t="s">
        <v>23</v>
      </c>
      <c s="29" t="s">
        <v>88</v>
      </c>
      <c s="25" t="s">
        <v>68</v>
      </c>
      <c s="30" t="s">
        <v>89</v>
      </c>
      <c s="31" t="s">
        <v>90</v>
      </c>
      <c s="32">
        <v>55.107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396</v>
      </c>
    </row>
    <row r="15" spans="1:5" ht="12.75">
      <c r="A15" s="37" t="s">
        <v>52</v>
      </c>
      <c r="E15" s="38" t="s">
        <v>461</v>
      </c>
    </row>
    <row r="16" spans="1:18" ht="12.75" customHeight="1">
      <c r="A16" s="6" t="s">
        <v>43</v>
      </c>
      <c s="6"/>
      <c s="44" t="s">
        <v>29</v>
      </c>
      <c s="6"/>
      <c s="27" t="s">
        <v>44</v>
      </c>
      <c s="6"/>
      <c s="6"/>
      <c s="6"/>
      <c s="45">
        <f>0+Q16</f>
      </c>
      <c r="O16">
        <f>0+R16</f>
      </c>
      <c r="Q16">
        <f>0+I17+I20+I23</f>
      </c>
      <c>
        <f>0+O17+O20+O23</f>
      </c>
    </row>
    <row r="17" spans="1:16" ht="12.75">
      <c r="A17" s="25" t="s">
        <v>45</v>
      </c>
      <c s="29" t="s">
        <v>22</v>
      </c>
      <c s="29" t="s">
        <v>398</v>
      </c>
      <c s="25" t="s">
        <v>47</v>
      </c>
      <c s="30" t="s">
        <v>399</v>
      </c>
      <c s="31" t="s">
        <v>65</v>
      </c>
      <c s="32">
        <v>30.615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50</v>
      </c>
      <c r="E18" s="36" t="s">
        <v>400</v>
      </c>
    </row>
    <row r="19" spans="1:5" ht="12.75">
      <c r="A19" s="39" t="s">
        <v>52</v>
      </c>
      <c r="E19" s="38" t="s">
        <v>462</v>
      </c>
    </row>
    <row r="20" spans="1:16" ht="12.75">
      <c r="A20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30.615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12.75">
      <c r="A22" s="39" t="s">
        <v>52</v>
      </c>
      <c r="E22" s="38" t="s">
        <v>463</v>
      </c>
    </row>
    <row r="23" spans="1:16" ht="12.75">
      <c r="A23" s="25" t="s">
        <v>45</v>
      </c>
      <c s="29" t="s">
        <v>35</v>
      </c>
      <c s="29" t="s">
        <v>403</v>
      </c>
      <c s="25" t="s">
        <v>47</v>
      </c>
      <c s="30" t="s">
        <v>404</v>
      </c>
      <c s="31" t="s">
        <v>65</v>
      </c>
      <c s="32">
        <v>12.428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405</v>
      </c>
    </row>
    <row r="25" spans="1:5" ht="38.25">
      <c r="A25" s="37" t="s">
        <v>52</v>
      </c>
      <c r="E25" s="38" t="s">
        <v>464</v>
      </c>
    </row>
    <row r="26" spans="1:18" ht="12.75" customHeight="1">
      <c r="A26" s="6" t="s">
        <v>43</v>
      </c>
      <c s="6"/>
      <c s="44" t="s">
        <v>23</v>
      </c>
      <c s="6"/>
      <c s="27" t="s">
        <v>172</v>
      </c>
      <c s="6"/>
      <c s="6"/>
      <c s="6"/>
      <c s="45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37</v>
      </c>
      <c s="29" t="s">
        <v>407</v>
      </c>
      <c s="25" t="s">
        <v>47</v>
      </c>
      <c s="30" t="s">
        <v>408</v>
      </c>
      <c s="31" t="s">
        <v>65</v>
      </c>
      <c s="32">
        <v>1.125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409</v>
      </c>
    </row>
    <row r="29" spans="1:5" ht="12.75">
      <c r="A29" s="37" t="s">
        <v>52</v>
      </c>
      <c r="E29" s="38" t="s">
        <v>465</v>
      </c>
    </row>
    <row r="30" spans="1:18" ht="12.75" customHeight="1">
      <c r="A30" s="6" t="s">
        <v>43</v>
      </c>
      <c s="6"/>
      <c s="44" t="s">
        <v>33</v>
      </c>
      <c s="6"/>
      <c s="27" t="s">
        <v>179</v>
      </c>
      <c s="6"/>
      <c s="6"/>
      <c s="6"/>
      <c s="45">
        <f>0+Q30</f>
      </c>
      <c r="O30">
        <f>0+R30</f>
      </c>
      <c r="Q30">
        <f>0+I31+I34+I37+I40</f>
      </c>
      <c>
        <f>0+O31+O34+O37+O40</f>
      </c>
    </row>
    <row r="31" spans="1:16" ht="12.75">
      <c r="A31" s="25" t="s">
        <v>45</v>
      </c>
      <c s="29" t="s">
        <v>71</v>
      </c>
      <c s="29" t="s">
        <v>411</v>
      </c>
      <c s="25" t="s">
        <v>47</v>
      </c>
      <c s="30" t="s">
        <v>412</v>
      </c>
      <c s="31" t="s">
        <v>65</v>
      </c>
      <c s="32">
        <v>3.416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413</v>
      </c>
    </row>
    <row r="33" spans="1:5" ht="76.5">
      <c r="A33" s="39" t="s">
        <v>52</v>
      </c>
      <c r="E33" s="38" t="s">
        <v>466</v>
      </c>
    </row>
    <row r="34" spans="1:16" ht="12.75">
      <c r="A34" s="25" t="s">
        <v>45</v>
      </c>
      <c s="29" t="s">
        <v>76</v>
      </c>
      <c s="29" t="s">
        <v>415</v>
      </c>
      <c s="25" t="s">
        <v>47</v>
      </c>
      <c s="30" t="s">
        <v>416</v>
      </c>
      <c s="31" t="s">
        <v>65</v>
      </c>
      <c s="32">
        <v>6.095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417</v>
      </c>
    </row>
    <row r="36" spans="1:5" ht="51">
      <c r="A36" s="39" t="s">
        <v>52</v>
      </c>
      <c r="E36" s="38" t="s">
        <v>467</v>
      </c>
    </row>
    <row r="37" spans="1:16" ht="12.75">
      <c r="A37" s="25" t="s">
        <v>45</v>
      </c>
      <c s="29" t="s">
        <v>40</v>
      </c>
      <c s="29" t="s">
        <v>419</v>
      </c>
      <c s="25" t="s">
        <v>47</v>
      </c>
      <c s="30" t="s">
        <v>420</v>
      </c>
      <c s="31" t="s">
        <v>65</v>
      </c>
      <c s="32">
        <v>1.566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421</v>
      </c>
    </row>
    <row r="39" spans="1:5" ht="12.75">
      <c r="A39" s="39" t="s">
        <v>52</v>
      </c>
      <c r="E39" s="38" t="s">
        <v>468</v>
      </c>
    </row>
    <row r="40" spans="1:16" ht="12.75">
      <c r="A40" s="25" t="s">
        <v>45</v>
      </c>
      <c s="29" t="s">
        <v>42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409</v>
      </c>
    </row>
    <row r="42" spans="1:5" ht="12.75">
      <c r="A42" s="37" t="s">
        <v>52</v>
      </c>
      <c r="E42" s="38" t="s">
        <v>425</v>
      </c>
    </row>
    <row r="43" spans="1:18" ht="12.75" customHeight="1">
      <c r="A43" s="6" t="s">
        <v>43</v>
      </c>
      <c s="6"/>
      <c s="44" t="s">
        <v>76</v>
      </c>
      <c s="6"/>
      <c s="27" t="s">
        <v>426</v>
      </c>
      <c s="6"/>
      <c s="6"/>
      <c s="6"/>
      <c s="45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130</v>
      </c>
      <c s="29" t="s">
        <v>427</v>
      </c>
      <c s="25" t="s">
        <v>47</v>
      </c>
      <c s="30" t="s">
        <v>428</v>
      </c>
      <c s="31" t="s">
        <v>65</v>
      </c>
      <c s="32">
        <v>3.941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25.5">
      <c r="A45" s="35" t="s">
        <v>50</v>
      </c>
      <c r="E45" s="36" t="s">
        <v>417</v>
      </c>
    </row>
    <row r="46" spans="1:5" ht="25.5">
      <c r="A46" s="37" t="s">
        <v>52</v>
      </c>
      <c r="E46" s="38" t="s">
        <v>469</v>
      </c>
    </row>
    <row r="47" spans="1:18" ht="12.75" customHeight="1">
      <c r="A47" s="6" t="s">
        <v>43</v>
      </c>
      <c s="6"/>
      <c s="44" t="s">
        <v>40</v>
      </c>
      <c s="6"/>
      <c s="27" t="s">
        <v>231</v>
      </c>
      <c s="6"/>
      <c s="6"/>
      <c s="6"/>
      <c s="45">
        <f>0+Q47</f>
      </c>
      <c r="O47">
        <f>0+R47</f>
      </c>
      <c r="Q47">
        <f>0+I48+I51+I54</f>
      </c>
      <c>
        <f>0+O48+O51+O54</f>
      </c>
    </row>
    <row r="48" spans="1:16" ht="12.75">
      <c r="A48" s="25" t="s">
        <v>45</v>
      </c>
      <c s="29" t="s">
        <v>132</v>
      </c>
      <c s="29" t="s">
        <v>470</v>
      </c>
      <c s="25" t="s">
        <v>47</v>
      </c>
      <c s="30" t="s">
        <v>471</v>
      </c>
      <c s="31" t="s">
        <v>176</v>
      </c>
      <c s="32">
        <v>20.5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432</v>
      </c>
    </row>
    <row r="50" spans="1:5" ht="12.75">
      <c r="A50" s="39" t="s">
        <v>52</v>
      </c>
      <c r="E50" s="38" t="s">
        <v>472</v>
      </c>
    </row>
    <row r="51" spans="1:16" ht="12.75">
      <c r="A51" s="25" t="s">
        <v>45</v>
      </c>
      <c s="29" t="s">
        <v>137</v>
      </c>
      <c s="29" t="s">
        <v>434</v>
      </c>
      <c s="25" t="s">
        <v>47</v>
      </c>
      <c s="30" t="s">
        <v>435</v>
      </c>
      <c s="31" t="s">
        <v>65</v>
      </c>
      <c s="32">
        <v>0.96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436</v>
      </c>
    </row>
    <row r="53" spans="1:5" ht="12.75">
      <c r="A53" s="39" t="s">
        <v>52</v>
      </c>
      <c r="E53" s="38" t="s">
        <v>473</v>
      </c>
    </row>
    <row r="54" spans="1:16" ht="12.75">
      <c r="A54" s="25" t="s">
        <v>45</v>
      </c>
      <c s="29" t="s">
        <v>142</v>
      </c>
      <c s="29" t="s">
        <v>474</v>
      </c>
      <c s="25" t="s">
        <v>47</v>
      </c>
      <c s="30" t="s">
        <v>475</v>
      </c>
      <c s="31" t="s">
        <v>176</v>
      </c>
      <c s="32">
        <v>16.5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38.25">
      <c r="A55" s="35" t="s">
        <v>50</v>
      </c>
      <c r="E55" s="36" t="s">
        <v>440</v>
      </c>
    </row>
    <row r="56" spans="1:5" ht="12.75">
      <c r="A56" s="37" t="s">
        <v>52</v>
      </c>
      <c r="E56" s="38" t="s">
        <v>476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0+O9+O16+O29+O42+O55+O80+O84+O88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477</v>
      </c>
      <c s="40">
        <f>0+I9+I16+I29+I42+I55+I80+I84+I88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477</v>
      </c>
      <c s="6"/>
      <c s="18" t="s">
        <v>478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88</v>
      </c>
      <c s="25" t="s">
        <v>63</v>
      </c>
      <c s="30" t="s">
        <v>89</v>
      </c>
      <c s="31" t="s">
        <v>90</v>
      </c>
      <c s="32">
        <v>26.381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394</v>
      </c>
    </row>
    <row r="12" spans="1:5" ht="38.25">
      <c r="A12" s="39" t="s">
        <v>52</v>
      </c>
      <c r="E12" s="38" t="s">
        <v>480</v>
      </c>
    </row>
    <row r="13" spans="1:16" ht="12.75">
      <c r="A13" s="25" t="s">
        <v>45</v>
      </c>
      <c s="29" t="s">
        <v>23</v>
      </c>
      <c s="29" t="s">
        <v>88</v>
      </c>
      <c s="25" t="s">
        <v>68</v>
      </c>
      <c s="30" t="s">
        <v>89</v>
      </c>
      <c s="31" t="s">
        <v>90</v>
      </c>
      <c s="32">
        <v>665.987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396</v>
      </c>
    </row>
    <row r="15" spans="1:5" ht="38.25">
      <c r="A15" s="37" t="s">
        <v>52</v>
      </c>
      <c r="E15" s="38" t="s">
        <v>481</v>
      </c>
    </row>
    <row r="16" spans="1:18" ht="12.75" customHeight="1">
      <c r="A16" s="6" t="s">
        <v>43</v>
      </c>
      <c s="6"/>
      <c s="44" t="s">
        <v>29</v>
      </c>
      <c s="6"/>
      <c s="27" t="s">
        <v>44</v>
      </c>
      <c s="6"/>
      <c s="6"/>
      <c s="6"/>
      <c s="45">
        <f>0+Q16</f>
      </c>
      <c r="O16">
        <f>0+R16</f>
      </c>
      <c r="Q16">
        <f>0+I17+I20+I23+I26</f>
      </c>
      <c>
        <f>0+O17+O20+O23+O26</f>
      </c>
    </row>
    <row r="17" spans="1:16" ht="12.75">
      <c r="A17" s="25" t="s">
        <v>45</v>
      </c>
      <c s="29" t="s">
        <v>22</v>
      </c>
      <c s="29" t="s">
        <v>118</v>
      </c>
      <c s="25" t="s">
        <v>47</v>
      </c>
      <c s="30" t="s">
        <v>119</v>
      </c>
      <c s="31" t="s">
        <v>65</v>
      </c>
      <c s="32">
        <v>59.228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50</v>
      </c>
      <c r="E18" s="36" t="s">
        <v>482</v>
      </c>
    </row>
    <row r="19" spans="1:5" ht="12.75">
      <c r="A19" s="39" t="s">
        <v>52</v>
      </c>
      <c r="E19" s="38" t="s">
        <v>483</v>
      </c>
    </row>
    <row r="20" spans="1:16" ht="12.75">
      <c r="A20" s="25" t="s">
        <v>45</v>
      </c>
      <c s="29" t="s">
        <v>33</v>
      </c>
      <c s="29" t="s">
        <v>484</v>
      </c>
      <c s="25" t="s">
        <v>47</v>
      </c>
      <c s="30" t="s">
        <v>485</v>
      </c>
      <c s="31" t="s">
        <v>65</v>
      </c>
      <c s="32">
        <v>310.765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38.25">
      <c r="A21" s="35" t="s">
        <v>50</v>
      </c>
      <c r="E21" s="36" t="s">
        <v>486</v>
      </c>
    </row>
    <row r="22" spans="1:5" ht="12.75">
      <c r="A22" s="39" t="s">
        <v>52</v>
      </c>
      <c r="E22" s="38" t="s">
        <v>487</v>
      </c>
    </row>
    <row r="23" spans="1:16" ht="12.75">
      <c r="A23" s="25" t="s">
        <v>45</v>
      </c>
      <c s="29" t="s">
        <v>35</v>
      </c>
      <c s="29" t="s">
        <v>77</v>
      </c>
      <c s="25" t="s">
        <v>47</v>
      </c>
      <c s="30" t="s">
        <v>78</v>
      </c>
      <c s="31" t="s">
        <v>65</v>
      </c>
      <c s="32">
        <v>369.993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47</v>
      </c>
    </row>
    <row r="25" spans="1:5" ht="38.25">
      <c r="A25" s="39" t="s">
        <v>52</v>
      </c>
      <c r="E25" s="38" t="s">
        <v>488</v>
      </c>
    </row>
    <row r="26" spans="1:16" ht="12.75">
      <c r="A26" s="25" t="s">
        <v>45</v>
      </c>
      <c s="29" t="s">
        <v>37</v>
      </c>
      <c s="29" t="s">
        <v>403</v>
      </c>
      <c s="25" t="s">
        <v>47</v>
      </c>
      <c s="30" t="s">
        <v>404</v>
      </c>
      <c s="31" t="s">
        <v>65</v>
      </c>
      <c s="32">
        <v>228.427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405</v>
      </c>
    </row>
    <row r="28" spans="1:5" ht="38.25">
      <c r="A28" s="37" t="s">
        <v>52</v>
      </c>
      <c r="E28" s="38" t="s">
        <v>489</v>
      </c>
    </row>
    <row r="29" spans="1:18" ht="12.75" customHeight="1">
      <c r="A29" s="6" t="s">
        <v>43</v>
      </c>
      <c s="6"/>
      <c s="44" t="s">
        <v>23</v>
      </c>
      <c s="6"/>
      <c s="27" t="s">
        <v>172</v>
      </c>
      <c s="6"/>
      <c s="6"/>
      <c s="6"/>
      <c s="45">
        <f>0+Q29</f>
      </c>
      <c r="O29">
        <f>0+R29</f>
      </c>
      <c r="Q29">
        <f>0+I30+I33+I36+I39</f>
      </c>
      <c>
        <f>0+O30+O33+O36+O39</f>
      </c>
    </row>
    <row r="30" spans="1:16" ht="12.75">
      <c r="A30" s="25" t="s">
        <v>45</v>
      </c>
      <c s="29" t="s">
        <v>71</v>
      </c>
      <c s="29" t="s">
        <v>490</v>
      </c>
      <c s="25" t="s">
        <v>47</v>
      </c>
      <c s="30" t="s">
        <v>491</v>
      </c>
      <c s="31" t="s">
        <v>49</v>
      </c>
      <c s="32">
        <v>153.296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25.5">
      <c r="A32" s="39" t="s">
        <v>52</v>
      </c>
      <c r="E32" s="38" t="s">
        <v>492</v>
      </c>
    </row>
    <row r="33" spans="1:16" ht="12.75">
      <c r="A33" s="25" t="s">
        <v>45</v>
      </c>
      <c s="29" t="s">
        <v>76</v>
      </c>
      <c s="29" t="s">
        <v>493</v>
      </c>
      <c s="25" t="s">
        <v>47</v>
      </c>
      <c s="30" t="s">
        <v>494</v>
      </c>
      <c s="31" t="s">
        <v>49</v>
      </c>
      <c s="32">
        <v>165.2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495</v>
      </c>
    </row>
    <row r="35" spans="1:5" ht="38.25">
      <c r="A35" s="39" t="s">
        <v>52</v>
      </c>
      <c r="E35" s="38" t="s">
        <v>496</v>
      </c>
    </row>
    <row r="36" spans="1:16" ht="12.75">
      <c r="A36" s="25" t="s">
        <v>45</v>
      </c>
      <c s="29" t="s">
        <v>40</v>
      </c>
      <c s="29" t="s">
        <v>497</v>
      </c>
      <c s="25" t="s">
        <v>47</v>
      </c>
      <c s="30" t="s">
        <v>498</v>
      </c>
      <c s="31" t="s">
        <v>65</v>
      </c>
      <c s="32">
        <v>14.868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25.5">
      <c r="A37" s="35" t="s">
        <v>50</v>
      </c>
      <c r="E37" s="36" t="s">
        <v>499</v>
      </c>
    </row>
    <row r="38" spans="1:5" ht="12.75">
      <c r="A38" s="39" t="s">
        <v>52</v>
      </c>
      <c r="E38" s="38" t="s">
        <v>500</v>
      </c>
    </row>
    <row r="39" spans="1:16" ht="12.75">
      <c r="A39" s="25" t="s">
        <v>45</v>
      </c>
      <c s="29" t="s">
        <v>42</v>
      </c>
      <c s="29" t="s">
        <v>501</v>
      </c>
      <c s="25" t="s">
        <v>47</v>
      </c>
      <c s="30" t="s">
        <v>502</v>
      </c>
      <c s="31" t="s">
        <v>90</v>
      </c>
      <c s="32">
        <v>0.901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25.5">
      <c r="A40" s="35" t="s">
        <v>50</v>
      </c>
      <c r="E40" s="36" t="s">
        <v>503</v>
      </c>
    </row>
    <row r="41" spans="1:5" ht="12.75">
      <c r="A41" s="37" t="s">
        <v>52</v>
      </c>
      <c r="E41" s="38" t="s">
        <v>504</v>
      </c>
    </row>
    <row r="42" spans="1:18" ht="12.75" customHeight="1">
      <c r="A42" s="6" t="s">
        <v>43</v>
      </c>
      <c s="6"/>
      <c s="44" t="s">
        <v>22</v>
      </c>
      <c s="6"/>
      <c s="27" t="s">
        <v>505</v>
      </c>
      <c s="6"/>
      <c s="6"/>
      <c s="6"/>
      <c s="45">
        <f>0+Q42</f>
      </c>
      <c r="O42">
        <f>0+R42</f>
      </c>
      <c r="Q42">
        <f>0+I43+I46+I49+I52</f>
      </c>
      <c>
        <f>0+O43+O46+O49+O52</f>
      </c>
    </row>
    <row r="43" spans="1:16" ht="12.75">
      <c r="A43" s="25" t="s">
        <v>45</v>
      </c>
      <c s="29" t="s">
        <v>130</v>
      </c>
      <c s="29" t="s">
        <v>506</v>
      </c>
      <c s="25" t="s">
        <v>47</v>
      </c>
      <c s="30" t="s">
        <v>507</v>
      </c>
      <c s="31" t="s">
        <v>65</v>
      </c>
      <c s="32">
        <v>0.999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50</v>
      </c>
      <c r="E44" s="36" t="s">
        <v>508</v>
      </c>
    </row>
    <row r="45" spans="1:5" ht="12.75">
      <c r="A45" s="39" t="s">
        <v>52</v>
      </c>
      <c r="E45" s="38" t="s">
        <v>509</v>
      </c>
    </row>
    <row r="46" spans="1:16" ht="12.75">
      <c r="A46" s="25" t="s">
        <v>45</v>
      </c>
      <c s="29" t="s">
        <v>132</v>
      </c>
      <c s="29" t="s">
        <v>510</v>
      </c>
      <c s="25" t="s">
        <v>47</v>
      </c>
      <c s="30" t="s">
        <v>511</v>
      </c>
      <c s="31" t="s">
        <v>90</v>
      </c>
      <c s="32">
        <v>0.15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512</v>
      </c>
    </row>
    <row r="48" spans="1:5" ht="12.75">
      <c r="A48" s="39" t="s">
        <v>52</v>
      </c>
      <c r="E48" s="38" t="s">
        <v>513</v>
      </c>
    </row>
    <row r="49" spans="1:16" ht="12.75">
      <c r="A49" s="25" t="s">
        <v>45</v>
      </c>
      <c s="29" t="s">
        <v>137</v>
      </c>
      <c s="29" t="s">
        <v>514</v>
      </c>
      <c s="25" t="s">
        <v>47</v>
      </c>
      <c s="30" t="s">
        <v>515</v>
      </c>
      <c s="31" t="s">
        <v>65</v>
      </c>
      <c s="32">
        <v>1.8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25.5">
      <c r="A50" s="35" t="s">
        <v>50</v>
      </c>
      <c r="E50" s="36" t="s">
        <v>516</v>
      </c>
    </row>
    <row r="51" spans="1:5" ht="51">
      <c r="A51" s="39" t="s">
        <v>52</v>
      </c>
      <c r="E51" s="38" t="s">
        <v>517</v>
      </c>
    </row>
    <row r="52" spans="1:16" ht="12.75">
      <c r="A52" s="25" t="s">
        <v>45</v>
      </c>
      <c s="29" t="s">
        <v>142</v>
      </c>
      <c s="29" t="s">
        <v>518</v>
      </c>
      <c s="25" t="s">
        <v>47</v>
      </c>
      <c s="30" t="s">
        <v>519</v>
      </c>
      <c s="31" t="s">
        <v>90</v>
      </c>
      <c s="32">
        <v>0.27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512</v>
      </c>
    </row>
    <row r="54" spans="1:5" ht="12.75">
      <c r="A54" s="37" t="s">
        <v>52</v>
      </c>
      <c r="E54" s="38" t="s">
        <v>520</v>
      </c>
    </row>
    <row r="55" spans="1:18" ht="12.75" customHeight="1">
      <c r="A55" s="6" t="s">
        <v>43</v>
      </c>
      <c s="6"/>
      <c s="44" t="s">
        <v>33</v>
      </c>
      <c s="6"/>
      <c s="27" t="s">
        <v>179</v>
      </c>
      <c s="6"/>
      <c s="6"/>
      <c s="6"/>
      <c s="45">
        <f>0+Q55</f>
      </c>
      <c r="O55">
        <f>0+R55</f>
      </c>
      <c r="Q55">
        <f>0+I56+I59+I62+I65+I68+I71+I74+I77</f>
      </c>
      <c>
        <f>0+O56+O59+O62+O65+O68+O71+O74+O77</f>
      </c>
    </row>
    <row r="56" spans="1:16" ht="12.75">
      <c r="A56" s="25" t="s">
        <v>45</v>
      </c>
      <c s="29" t="s">
        <v>145</v>
      </c>
      <c s="29" t="s">
        <v>411</v>
      </c>
      <c s="25" t="s">
        <v>47</v>
      </c>
      <c s="30" t="s">
        <v>412</v>
      </c>
      <c s="31" t="s">
        <v>65</v>
      </c>
      <c s="32">
        <v>6.982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38.25">
      <c r="A57" s="35" t="s">
        <v>50</v>
      </c>
      <c r="E57" s="36" t="s">
        <v>521</v>
      </c>
    </row>
    <row r="58" spans="1:5" ht="51">
      <c r="A58" s="39" t="s">
        <v>52</v>
      </c>
      <c r="E58" s="38" t="s">
        <v>522</v>
      </c>
    </row>
    <row r="59" spans="1:16" ht="12.75">
      <c r="A59" s="25" t="s">
        <v>45</v>
      </c>
      <c s="29" t="s">
        <v>150</v>
      </c>
      <c s="29" t="s">
        <v>415</v>
      </c>
      <c s="25" t="s">
        <v>47</v>
      </c>
      <c s="30" t="s">
        <v>416</v>
      </c>
      <c s="31" t="s">
        <v>65</v>
      </c>
      <c s="32">
        <v>6.326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25.5">
      <c r="A60" s="35" t="s">
        <v>50</v>
      </c>
      <c r="E60" s="36" t="s">
        <v>523</v>
      </c>
    </row>
    <row r="61" spans="1:5" ht="12.75">
      <c r="A61" s="39" t="s">
        <v>52</v>
      </c>
      <c r="E61" s="38" t="s">
        <v>524</v>
      </c>
    </row>
    <row r="62" spans="1:16" ht="12.75">
      <c r="A62" s="25" t="s">
        <v>45</v>
      </c>
      <c s="29" t="s">
        <v>153</v>
      </c>
      <c s="29" t="s">
        <v>181</v>
      </c>
      <c s="25" t="s">
        <v>47</v>
      </c>
      <c s="30" t="s">
        <v>182</v>
      </c>
      <c s="31" t="s">
        <v>65</v>
      </c>
      <c s="32">
        <v>59.228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525</v>
      </c>
    </row>
    <row r="64" spans="1:5" ht="12.75">
      <c r="A64" s="39" t="s">
        <v>52</v>
      </c>
      <c r="E64" s="38" t="s">
        <v>526</v>
      </c>
    </row>
    <row r="65" spans="1:16" ht="12.75">
      <c r="A65" s="25" t="s">
        <v>45</v>
      </c>
      <c s="29" t="s">
        <v>158</v>
      </c>
      <c s="29" t="s">
        <v>527</v>
      </c>
      <c s="25" t="s">
        <v>47</v>
      </c>
      <c s="30" t="s">
        <v>528</v>
      </c>
      <c s="31" t="s">
        <v>65</v>
      </c>
      <c s="32">
        <v>7.93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25.5">
      <c r="A66" s="35" t="s">
        <v>50</v>
      </c>
      <c r="E66" s="36" t="s">
        <v>529</v>
      </c>
    </row>
    <row r="67" spans="1:5" ht="12.75">
      <c r="A67" s="39" t="s">
        <v>52</v>
      </c>
      <c r="E67" s="38" t="s">
        <v>530</v>
      </c>
    </row>
    <row r="68" spans="1:16" ht="12.75">
      <c r="A68" s="25" t="s">
        <v>45</v>
      </c>
      <c s="29" t="s">
        <v>163</v>
      </c>
      <c s="29" t="s">
        <v>531</v>
      </c>
      <c s="25" t="s">
        <v>47</v>
      </c>
      <c s="30" t="s">
        <v>532</v>
      </c>
      <c s="31" t="s">
        <v>90</v>
      </c>
      <c s="32">
        <v>0.36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533</v>
      </c>
    </row>
    <row r="70" spans="1:5" ht="12.75">
      <c r="A70" s="39" t="s">
        <v>52</v>
      </c>
      <c r="E70" s="38" t="s">
        <v>534</v>
      </c>
    </row>
    <row r="71" spans="1:16" ht="12.75">
      <c r="A71" s="25" t="s">
        <v>45</v>
      </c>
      <c s="29" t="s">
        <v>167</v>
      </c>
      <c s="29" t="s">
        <v>419</v>
      </c>
      <c s="25" t="s">
        <v>47</v>
      </c>
      <c s="30" t="s">
        <v>420</v>
      </c>
      <c s="31" t="s">
        <v>65</v>
      </c>
      <c s="32">
        <v>20.764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25.5">
      <c r="A72" s="35" t="s">
        <v>50</v>
      </c>
      <c r="E72" s="36" t="s">
        <v>421</v>
      </c>
    </row>
    <row r="73" spans="1:5" ht="38.25">
      <c r="A73" s="39" t="s">
        <v>52</v>
      </c>
      <c r="E73" s="38" t="s">
        <v>535</v>
      </c>
    </row>
    <row r="74" spans="1:16" ht="12.75">
      <c r="A74" s="25" t="s">
        <v>45</v>
      </c>
      <c s="29" t="s">
        <v>173</v>
      </c>
      <c s="29" t="s">
        <v>423</v>
      </c>
      <c s="25" t="s">
        <v>47</v>
      </c>
      <c s="30" t="s">
        <v>424</v>
      </c>
      <c s="31" t="s">
        <v>65</v>
      </c>
      <c s="32">
        <v>0.36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25.5">
      <c r="A75" s="35" t="s">
        <v>50</v>
      </c>
      <c r="E75" s="36" t="s">
        <v>536</v>
      </c>
    </row>
    <row r="76" spans="1:5" ht="12.75">
      <c r="A76" s="39" t="s">
        <v>52</v>
      </c>
      <c r="E76" s="38" t="s">
        <v>537</v>
      </c>
    </row>
    <row r="77" spans="1:16" ht="12.75">
      <c r="A77" s="25" t="s">
        <v>45</v>
      </c>
      <c s="29" t="s">
        <v>180</v>
      </c>
      <c s="29" t="s">
        <v>538</v>
      </c>
      <c s="25" t="s">
        <v>47</v>
      </c>
      <c s="30" t="s">
        <v>539</v>
      </c>
      <c s="31" t="s">
        <v>65</v>
      </c>
      <c s="32">
        <v>1.008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25.5">
      <c r="A78" s="35" t="s">
        <v>50</v>
      </c>
      <c r="E78" s="36" t="s">
        <v>516</v>
      </c>
    </row>
    <row r="79" spans="1:5" ht="12.75">
      <c r="A79" s="37" t="s">
        <v>52</v>
      </c>
      <c r="E79" s="38" t="s">
        <v>540</v>
      </c>
    </row>
    <row r="80" spans="1:18" ht="12.75" customHeight="1">
      <c r="A80" s="6" t="s">
        <v>43</v>
      </c>
      <c s="6"/>
      <c s="44" t="s">
        <v>71</v>
      </c>
      <c s="6"/>
      <c s="27" t="s">
        <v>541</v>
      </c>
      <c s="6"/>
      <c s="6"/>
      <c s="6"/>
      <c s="45">
        <f>0+Q80</f>
      </c>
      <c r="O80">
        <f>0+R80</f>
      </c>
      <c r="Q80">
        <f>0+I81</f>
      </c>
      <c>
        <f>0+O81</f>
      </c>
    </row>
    <row r="81" spans="1:16" ht="12.75">
      <c r="A81" s="25" t="s">
        <v>45</v>
      </c>
      <c s="29" t="s">
        <v>186</v>
      </c>
      <c s="29" t="s">
        <v>542</v>
      </c>
      <c s="25" t="s">
        <v>47</v>
      </c>
      <c s="30" t="s">
        <v>543</v>
      </c>
      <c s="31" t="s">
        <v>49</v>
      </c>
      <c s="32">
        <v>132.16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495</v>
      </c>
    </row>
    <row r="83" spans="1:5" ht="25.5">
      <c r="A83" s="37" t="s">
        <v>52</v>
      </c>
      <c r="E83" s="38" t="s">
        <v>544</v>
      </c>
    </row>
    <row r="84" spans="1:18" ht="12.75" customHeight="1">
      <c r="A84" s="6" t="s">
        <v>43</v>
      </c>
      <c s="6"/>
      <c s="44" t="s">
        <v>76</v>
      </c>
      <c s="6"/>
      <c s="27" t="s">
        <v>426</v>
      </c>
      <c s="6"/>
      <c s="6"/>
      <c s="6"/>
      <c s="45">
        <f>0+Q84</f>
      </c>
      <c r="O84">
        <f>0+R84</f>
      </c>
      <c r="Q84">
        <f>0+I85</f>
      </c>
      <c>
        <f>0+O85</f>
      </c>
    </row>
    <row r="85" spans="1:16" ht="12.75">
      <c r="A85" s="25" t="s">
        <v>45</v>
      </c>
      <c s="29" t="s">
        <v>191</v>
      </c>
      <c s="29" t="s">
        <v>545</v>
      </c>
      <c s="25" t="s">
        <v>47</v>
      </c>
      <c s="30" t="s">
        <v>546</v>
      </c>
      <c s="31" t="s">
        <v>176</v>
      </c>
      <c s="32">
        <v>36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25.5">
      <c r="A86" s="35" t="s">
        <v>50</v>
      </c>
      <c r="E86" s="36" t="s">
        <v>547</v>
      </c>
    </row>
    <row r="87" spans="1:5" ht="12.75">
      <c r="A87" s="37" t="s">
        <v>52</v>
      </c>
      <c r="E87" s="38" t="s">
        <v>548</v>
      </c>
    </row>
    <row r="88" spans="1:18" ht="12.75" customHeight="1">
      <c r="A88" s="6" t="s">
        <v>43</v>
      </c>
      <c s="6"/>
      <c s="44" t="s">
        <v>40</v>
      </c>
      <c s="6"/>
      <c s="27" t="s">
        <v>231</v>
      </c>
      <c s="6"/>
      <c s="6"/>
      <c s="6"/>
      <c s="45">
        <f>0+Q88</f>
      </c>
      <c r="O88">
        <f>0+R88</f>
      </c>
      <c r="Q88">
        <f>0+I89+I92+I95+I98+I101</f>
      </c>
      <c>
        <f>0+O89+O92+O95+O98+O101</f>
      </c>
    </row>
    <row r="89" spans="1:16" ht="12.75">
      <c r="A89" s="25" t="s">
        <v>45</v>
      </c>
      <c s="29" t="s">
        <v>196</v>
      </c>
      <c s="29" t="s">
        <v>549</v>
      </c>
      <c s="25" t="s">
        <v>47</v>
      </c>
      <c s="30" t="s">
        <v>550</v>
      </c>
      <c s="31" t="s">
        <v>176</v>
      </c>
      <c s="32">
        <v>22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50</v>
      </c>
      <c r="E90" s="36" t="s">
        <v>47</v>
      </c>
    </row>
    <row r="91" spans="1:5" ht="12.75">
      <c r="A91" s="39" t="s">
        <v>52</v>
      </c>
      <c r="E91" s="38" t="s">
        <v>551</v>
      </c>
    </row>
    <row r="92" spans="1:16" ht="12.75">
      <c r="A92" s="25" t="s">
        <v>45</v>
      </c>
      <c s="29" t="s">
        <v>201</v>
      </c>
      <c s="29" t="s">
        <v>552</v>
      </c>
      <c s="25" t="s">
        <v>47</v>
      </c>
      <c s="30" t="s">
        <v>553</v>
      </c>
      <c s="31" t="s">
        <v>65</v>
      </c>
      <c s="32">
        <v>2.412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50</v>
      </c>
      <c r="E93" s="36" t="s">
        <v>554</v>
      </c>
    </row>
    <row r="94" spans="1:5" ht="12.75">
      <c r="A94" s="39" t="s">
        <v>52</v>
      </c>
      <c r="E94" s="38" t="s">
        <v>555</v>
      </c>
    </row>
    <row r="95" spans="1:16" ht="12.75">
      <c r="A95" s="25" t="s">
        <v>45</v>
      </c>
      <c s="29" t="s">
        <v>206</v>
      </c>
      <c s="29" t="s">
        <v>556</v>
      </c>
      <c s="25" t="s">
        <v>47</v>
      </c>
      <c s="30" t="s">
        <v>557</v>
      </c>
      <c s="31" t="s">
        <v>176</v>
      </c>
      <c s="32">
        <v>16.52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495</v>
      </c>
    </row>
    <row r="97" spans="1:5" ht="25.5">
      <c r="A97" s="39" t="s">
        <v>52</v>
      </c>
      <c r="E97" s="38" t="s">
        <v>558</v>
      </c>
    </row>
    <row r="98" spans="1:16" ht="12.75">
      <c r="A98" s="25" t="s">
        <v>45</v>
      </c>
      <c s="29" t="s">
        <v>210</v>
      </c>
      <c s="29" t="s">
        <v>434</v>
      </c>
      <c s="25" t="s">
        <v>47</v>
      </c>
      <c s="30" t="s">
        <v>435</v>
      </c>
      <c s="31" t="s">
        <v>65</v>
      </c>
      <c s="32">
        <v>3.674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51">
      <c r="A99" s="35" t="s">
        <v>50</v>
      </c>
      <c r="E99" s="36" t="s">
        <v>559</v>
      </c>
    </row>
    <row r="100" spans="1:5" ht="12.75">
      <c r="A100" s="39" t="s">
        <v>52</v>
      </c>
      <c r="E100" s="38" t="s">
        <v>560</v>
      </c>
    </row>
    <row r="101" spans="1:16" ht="12.75">
      <c r="A101" s="25" t="s">
        <v>45</v>
      </c>
      <c s="29" t="s">
        <v>215</v>
      </c>
      <c s="29" t="s">
        <v>561</v>
      </c>
      <c s="25" t="s">
        <v>47</v>
      </c>
      <c s="30" t="s">
        <v>562</v>
      </c>
      <c s="31" t="s">
        <v>176</v>
      </c>
      <c s="32">
        <v>15.57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38.25">
      <c r="A102" s="35" t="s">
        <v>50</v>
      </c>
      <c r="E102" s="36" t="s">
        <v>440</v>
      </c>
    </row>
    <row r="103" spans="1:5" ht="25.5">
      <c r="A103" s="37" t="s">
        <v>52</v>
      </c>
      <c r="E103" s="38" t="s">
        <v>563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0+O9+O13+O23+O27+O40+O44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564</v>
      </c>
      <c s="40">
        <f>0+I9+I13+I23+I27+I40+I44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564</v>
      </c>
      <c s="6"/>
      <c s="18" t="s">
        <v>565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17.334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396</v>
      </c>
    </row>
    <row r="12" spans="1:5" ht="12.75">
      <c r="A12" s="37" t="s">
        <v>52</v>
      </c>
      <c r="E12" s="38" t="s">
        <v>567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</f>
      </c>
      <c>
        <f>0+O14+O17+O20</f>
      </c>
    </row>
    <row r="14" spans="1:16" ht="12.75">
      <c r="A14" s="25" t="s">
        <v>45</v>
      </c>
      <c s="29" t="s">
        <v>23</v>
      </c>
      <c s="29" t="s">
        <v>398</v>
      </c>
      <c s="25" t="s">
        <v>47</v>
      </c>
      <c s="30" t="s">
        <v>399</v>
      </c>
      <c s="31" t="s">
        <v>65</v>
      </c>
      <c s="32">
        <v>9.63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38.25">
      <c r="A15" s="35" t="s">
        <v>50</v>
      </c>
      <c r="E15" s="36" t="s">
        <v>568</v>
      </c>
    </row>
    <row r="16" spans="1:5" ht="12.75">
      <c r="A16" s="39" t="s">
        <v>52</v>
      </c>
      <c r="E16" s="38" t="s">
        <v>569</v>
      </c>
    </row>
    <row r="17" spans="1:16" ht="12.75">
      <c r="A17" s="25" t="s">
        <v>45</v>
      </c>
      <c s="29" t="s">
        <v>22</v>
      </c>
      <c s="29" t="s">
        <v>77</v>
      </c>
      <c s="25" t="s">
        <v>47</v>
      </c>
      <c s="30" t="s">
        <v>78</v>
      </c>
      <c s="31" t="s">
        <v>65</v>
      </c>
      <c s="32">
        <v>9.63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9" t="s">
        <v>52</v>
      </c>
      <c r="E19" s="38" t="s">
        <v>570</v>
      </c>
    </row>
    <row r="20" spans="1:16" ht="12.75">
      <c r="A20" s="25" t="s">
        <v>45</v>
      </c>
      <c s="29" t="s">
        <v>33</v>
      </c>
      <c s="29" t="s">
        <v>403</v>
      </c>
      <c s="25" t="s">
        <v>47</v>
      </c>
      <c s="30" t="s">
        <v>404</v>
      </c>
      <c s="31" t="s">
        <v>65</v>
      </c>
      <c s="32">
        <v>10.447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405</v>
      </c>
    </row>
    <row r="22" spans="1:5" ht="51">
      <c r="A22" s="37" t="s">
        <v>52</v>
      </c>
      <c r="E22" s="38" t="s">
        <v>571</v>
      </c>
    </row>
    <row r="23" spans="1:18" ht="12.75" customHeight="1">
      <c r="A23" s="6" t="s">
        <v>43</v>
      </c>
      <c s="6"/>
      <c s="44" t="s">
        <v>23</v>
      </c>
      <c s="6"/>
      <c s="27" t="s">
        <v>172</v>
      </c>
      <c s="6"/>
      <c s="6"/>
      <c s="6"/>
      <c s="45">
        <f>0+Q23</f>
      </c>
      <c r="O23">
        <f>0+R23</f>
      </c>
      <c r="Q23">
        <f>0+I24</f>
      </c>
      <c>
        <f>0+O24</f>
      </c>
    </row>
    <row r="24" spans="1:16" ht="12.75">
      <c r="A24" s="25" t="s">
        <v>45</v>
      </c>
      <c s="29" t="s">
        <v>35</v>
      </c>
      <c s="29" t="s">
        <v>407</v>
      </c>
      <c s="25" t="s">
        <v>47</v>
      </c>
      <c s="30" t="s">
        <v>408</v>
      </c>
      <c s="31" t="s">
        <v>65</v>
      </c>
      <c s="32">
        <v>1.125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25.5">
      <c r="A25" s="35" t="s">
        <v>50</v>
      </c>
      <c r="E25" s="36" t="s">
        <v>409</v>
      </c>
    </row>
    <row r="26" spans="1:5" ht="12.75">
      <c r="A26" s="37" t="s">
        <v>52</v>
      </c>
      <c r="E26" s="38" t="s">
        <v>465</v>
      </c>
    </row>
    <row r="27" spans="1:18" ht="12.75" customHeight="1">
      <c r="A27" s="6" t="s">
        <v>43</v>
      </c>
      <c s="6"/>
      <c s="44" t="s">
        <v>33</v>
      </c>
      <c s="6"/>
      <c s="27" t="s">
        <v>179</v>
      </c>
      <c s="6"/>
      <c s="6"/>
      <c s="6"/>
      <c s="45">
        <f>0+Q27</f>
      </c>
      <c r="O27">
        <f>0+R27</f>
      </c>
      <c r="Q27">
        <f>0+I28+I31+I34+I37</f>
      </c>
      <c>
        <f>0+O28+O31+O34+O37</f>
      </c>
    </row>
    <row r="28" spans="1:16" ht="12.75">
      <c r="A28" s="25" t="s">
        <v>45</v>
      </c>
      <c s="29" t="s">
        <v>37</v>
      </c>
      <c s="29" t="s">
        <v>411</v>
      </c>
      <c s="25" t="s">
        <v>47</v>
      </c>
      <c s="30" t="s">
        <v>412</v>
      </c>
      <c s="31" t="s">
        <v>65</v>
      </c>
      <c s="32">
        <v>2.104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413</v>
      </c>
    </row>
    <row r="30" spans="1:5" ht="76.5">
      <c r="A30" s="39" t="s">
        <v>52</v>
      </c>
      <c r="E30" s="38" t="s">
        <v>572</v>
      </c>
    </row>
    <row r="31" spans="1:16" ht="12.75">
      <c r="A31" s="25" t="s">
        <v>45</v>
      </c>
      <c s="29" t="s">
        <v>71</v>
      </c>
      <c s="29" t="s">
        <v>415</v>
      </c>
      <c s="25" t="s">
        <v>47</v>
      </c>
      <c s="30" t="s">
        <v>416</v>
      </c>
      <c s="31" t="s">
        <v>65</v>
      </c>
      <c s="32">
        <v>3.823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417</v>
      </c>
    </row>
    <row r="33" spans="1:5" ht="51">
      <c r="A33" s="39" t="s">
        <v>52</v>
      </c>
      <c r="E33" s="38" t="s">
        <v>573</v>
      </c>
    </row>
    <row r="34" spans="1:16" ht="12.75">
      <c r="A34" s="25" t="s">
        <v>45</v>
      </c>
      <c s="29" t="s">
        <v>76</v>
      </c>
      <c s="29" t="s">
        <v>419</v>
      </c>
      <c s="25" t="s">
        <v>47</v>
      </c>
      <c s="30" t="s">
        <v>420</v>
      </c>
      <c s="31" t="s">
        <v>65</v>
      </c>
      <c s="32">
        <v>1.302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421</v>
      </c>
    </row>
    <row r="36" spans="1:5" ht="12.75">
      <c r="A36" s="39" t="s">
        <v>52</v>
      </c>
      <c r="E36" s="38" t="s">
        <v>574</v>
      </c>
    </row>
    <row r="37" spans="1:16" ht="12.75">
      <c r="A37" s="25" t="s">
        <v>45</v>
      </c>
      <c s="29" t="s">
        <v>40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409</v>
      </c>
    </row>
    <row r="39" spans="1:5" ht="12.75">
      <c r="A39" s="37" t="s">
        <v>52</v>
      </c>
      <c r="E39" s="38" t="s">
        <v>425</v>
      </c>
    </row>
    <row r="40" spans="1:18" ht="12.75" customHeight="1">
      <c r="A40" s="6" t="s">
        <v>43</v>
      </c>
      <c s="6"/>
      <c s="44" t="s">
        <v>76</v>
      </c>
      <c s="6"/>
      <c s="27" t="s">
        <v>426</v>
      </c>
      <c s="6"/>
      <c s="6"/>
      <c s="6"/>
      <c s="45">
        <f>0+Q40</f>
      </c>
      <c r="O40">
        <f>0+R40</f>
      </c>
      <c r="Q40">
        <f>0+I41</f>
      </c>
      <c>
        <f>0+O41</f>
      </c>
    </row>
    <row r="41" spans="1:16" ht="12.75">
      <c r="A41" s="25" t="s">
        <v>45</v>
      </c>
      <c s="29" t="s">
        <v>42</v>
      </c>
      <c s="29" t="s">
        <v>427</v>
      </c>
      <c s="25" t="s">
        <v>47</v>
      </c>
      <c s="30" t="s">
        <v>428</v>
      </c>
      <c s="31" t="s">
        <v>65</v>
      </c>
      <c s="32">
        <v>1.944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50</v>
      </c>
      <c r="E42" s="36" t="s">
        <v>417</v>
      </c>
    </row>
    <row r="43" spans="1:5" ht="12.75">
      <c r="A43" s="37" t="s">
        <v>52</v>
      </c>
      <c r="E43" s="38" t="s">
        <v>575</v>
      </c>
    </row>
    <row r="44" spans="1:18" ht="12.75" customHeight="1">
      <c r="A44" s="6" t="s">
        <v>43</v>
      </c>
      <c s="6"/>
      <c s="44" t="s">
        <v>40</v>
      </c>
      <c s="6"/>
      <c s="27" t="s">
        <v>231</v>
      </c>
      <c s="6"/>
      <c s="6"/>
      <c s="6"/>
      <c s="45">
        <f>0+Q44</f>
      </c>
      <c r="O44">
        <f>0+R44</f>
      </c>
      <c r="Q44">
        <f>0+I45</f>
      </c>
      <c>
        <f>0+O45</f>
      </c>
    </row>
    <row r="45" spans="1:16" ht="12.75">
      <c r="A45" s="25" t="s">
        <v>45</v>
      </c>
      <c s="29" t="s">
        <v>130</v>
      </c>
      <c s="29" t="s">
        <v>470</v>
      </c>
      <c s="25" t="s">
        <v>47</v>
      </c>
      <c s="30" t="s">
        <v>471</v>
      </c>
      <c s="31" t="s">
        <v>176</v>
      </c>
      <c s="32">
        <v>12.5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432</v>
      </c>
    </row>
    <row r="47" spans="1:5" ht="12.75">
      <c r="A47" s="37" t="s">
        <v>52</v>
      </c>
      <c r="E47" s="38" t="s">
        <v>576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0+O9+O16+O26+O30+O43+O47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577</v>
      </c>
      <c s="40">
        <f>0+I9+I16+I26+I30+I43+I47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577</v>
      </c>
      <c s="6"/>
      <c s="18" t="s">
        <v>578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88</v>
      </c>
      <c s="25" t="s">
        <v>63</v>
      </c>
      <c s="30" t="s">
        <v>89</v>
      </c>
      <c s="31" t="s">
        <v>90</v>
      </c>
      <c s="32">
        <v>17.622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394</v>
      </c>
    </row>
    <row r="12" spans="1:5" ht="38.25">
      <c r="A12" s="39" t="s">
        <v>52</v>
      </c>
      <c r="E12" s="38" t="s">
        <v>580</v>
      </c>
    </row>
    <row r="13" spans="1:16" ht="12.75">
      <c r="A13" s="25" t="s">
        <v>45</v>
      </c>
      <c s="29" t="s">
        <v>23</v>
      </c>
      <c s="29" t="s">
        <v>88</v>
      </c>
      <c s="25" t="s">
        <v>68</v>
      </c>
      <c s="30" t="s">
        <v>89</v>
      </c>
      <c s="31" t="s">
        <v>90</v>
      </c>
      <c s="32">
        <v>64.62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396</v>
      </c>
    </row>
    <row r="15" spans="1:5" ht="12.75">
      <c r="A15" s="37" t="s">
        <v>52</v>
      </c>
      <c r="E15" s="38" t="s">
        <v>581</v>
      </c>
    </row>
    <row r="16" spans="1:18" ht="12.75" customHeight="1">
      <c r="A16" s="6" t="s">
        <v>43</v>
      </c>
      <c s="6"/>
      <c s="44" t="s">
        <v>29</v>
      </c>
      <c s="6"/>
      <c s="27" t="s">
        <v>44</v>
      </c>
      <c s="6"/>
      <c s="6"/>
      <c s="6"/>
      <c s="45">
        <f>0+Q16</f>
      </c>
      <c r="O16">
        <f>0+R16</f>
      </c>
      <c r="Q16">
        <f>0+I17+I20+I23</f>
      </c>
      <c>
        <f>0+O17+O20+O23</f>
      </c>
    </row>
    <row r="17" spans="1:16" ht="12.75">
      <c r="A17" s="25" t="s">
        <v>45</v>
      </c>
      <c s="29" t="s">
        <v>22</v>
      </c>
      <c s="29" t="s">
        <v>398</v>
      </c>
      <c s="25" t="s">
        <v>47</v>
      </c>
      <c s="30" t="s">
        <v>399</v>
      </c>
      <c s="31" t="s">
        <v>65</v>
      </c>
      <c s="32">
        <v>35.9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50</v>
      </c>
      <c r="E18" s="36" t="s">
        <v>400</v>
      </c>
    </row>
    <row r="19" spans="1:5" ht="12.75">
      <c r="A19" s="39" t="s">
        <v>52</v>
      </c>
      <c r="E19" s="38" t="s">
        <v>582</v>
      </c>
    </row>
    <row r="20" spans="1:16" ht="12.75">
      <c r="A20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35.9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12.75">
      <c r="A22" s="39" t="s">
        <v>52</v>
      </c>
      <c r="E22" s="38" t="s">
        <v>583</v>
      </c>
    </row>
    <row r="23" spans="1:16" ht="12.75">
      <c r="A23" s="25" t="s">
        <v>45</v>
      </c>
      <c s="29" t="s">
        <v>35</v>
      </c>
      <c s="29" t="s">
        <v>403</v>
      </c>
      <c s="25" t="s">
        <v>47</v>
      </c>
      <c s="30" t="s">
        <v>404</v>
      </c>
      <c s="31" t="s">
        <v>65</v>
      </c>
      <c s="32">
        <v>19.685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405</v>
      </c>
    </row>
    <row r="25" spans="1:5" ht="38.25">
      <c r="A25" s="37" t="s">
        <v>52</v>
      </c>
      <c r="E25" s="38" t="s">
        <v>584</v>
      </c>
    </row>
    <row r="26" spans="1:18" ht="12.75" customHeight="1">
      <c r="A26" s="6" t="s">
        <v>43</v>
      </c>
      <c s="6"/>
      <c s="44" t="s">
        <v>23</v>
      </c>
      <c s="6"/>
      <c s="27" t="s">
        <v>172</v>
      </c>
      <c s="6"/>
      <c s="6"/>
      <c s="6"/>
      <c s="45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37</v>
      </c>
      <c s="29" t="s">
        <v>407</v>
      </c>
      <c s="25" t="s">
        <v>47</v>
      </c>
      <c s="30" t="s">
        <v>408</v>
      </c>
      <c s="31" t="s">
        <v>65</v>
      </c>
      <c s="32">
        <v>6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409</v>
      </c>
    </row>
    <row r="29" spans="1:5" ht="12.75">
      <c r="A29" s="37" t="s">
        <v>52</v>
      </c>
      <c r="E29" s="38" t="s">
        <v>410</v>
      </c>
    </row>
    <row r="30" spans="1:18" ht="12.75" customHeight="1">
      <c r="A30" s="6" t="s">
        <v>43</v>
      </c>
      <c s="6"/>
      <c s="44" t="s">
        <v>33</v>
      </c>
      <c s="6"/>
      <c s="27" t="s">
        <v>179</v>
      </c>
      <c s="6"/>
      <c s="6"/>
      <c s="6"/>
      <c s="45">
        <f>0+Q30</f>
      </c>
      <c r="O30">
        <f>0+R30</f>
      </c>
      <c r="Q30">
        <f>0+I31+I34+I37+I40</f>
      </c>
      <c>
        <f>0+O31+O34+O37+O40</f>
      </c>
    </row>
    <row r="31" spans="1:16" ht="12.75">
      <c r="A31" s="25" t="s">
        <v>45</v>
      </c>
      <c s="29" t="s">
        <v>71</v>
      </c>
      <c s="29" t="s">
        <v>411</v>
      </c>
      <c s="25" t="s">
        <v>47</v>
      </c>
      <c s="30" t="s">
        <v>412</v>
      </c>
      <c s="31" t="s">
        <v>65</v>
      </c>
      <c s="32">
        <v>4.33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413</v>
      </c>
    </row>
    <row r="33" spans="1:5" ht="76.5">
      <c r="A33" s="39" t="s">
        <v>52</v>
      </c>
      <c r="E33" s="38" t="s">
        <v>585</v>
      </c>
    </row>
    <row r="34" spans="1:16" ht="12.75">
      <c r="A34" s="25" t="s">
        <v>45</v>
      </c>
      <c s="29" t="s">
        <v>76</v>
      </c>
      <c s="29" t="s">
        <v>415</v>
      </c>
      <c s="25" t="s">
        <v>47</v>
      </c>
      <c s="30" t="s">
        <v>416</v>
      </c>
      <c s="31" t="s">
        <v>65</v>
      </c>
      <c s="32">
        <v>7.727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417</v>
      </c>
    </row>
    <row r="36" spans="1:5" ht="51">
      <c r="A36" s="39" t="s">
        <v>52</v>
      </c>
      <c r="E36" s="38" t="s">
        <v>586</v>
      </c>
    </row>
    <row r="37" spans="1:16" ht="12.75">
      <c r="A37" s="25" t="s">
        <v>45</v>
      </c>
      <c s="29" t="s">
        <v>40</v>
      </c>
      <c s="29" t="s">
        <v>419</v>
      </c>
      <c s="25" t="s">
        <v>47</v>
      </c>
      <c s="30" t="s">
        <v>420</v>
      </c>
      <c s="31" t="s">
        <v>65</v>
      </c>
      <c s="32">
        <v>2.836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421</v>
      </c>
    </row>
    <row r="39" spans="1:5" ht="12.75">
      <c r="A39" s="39" t="s">
        <v>52</v>
      </c>
      <c r="E39" s="38" t="s">
        <v>587</v>
      </c>
    </row>
    <row r="40" spans="1:16" ht="12.75">
      <c r="A40" s="25" t="s">
        <v>45</v>
      </c>
      <c s="29" t="s">
        <v>42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409</v>
      </c>
    </row>
    <row r="42" spans="1:5" ht="12.75">
      <c r="A42" s="37" t="s">
        <v>52</v>
      </c>
      <c r="E42" s="38" t="s">
        <v>425</v>
      </c>
    </row>
    <row r="43" spans="1:18" ht="12.75" customHeight="1">
      <c r="A43" s="6" t="s">
        <v>43</v>
      </c>
      <c s="6"/>
      <c s="44" t="s">
        <v>76</v>
      </c>
      <c s="6"/>
      <c s="27" t="s">
        <v>426</v>
      </c>
      <c s="6"/>
      <c s="6"/>
      <c s="6"/>
      <c s="45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130</v>
      </c>
      <c s="29" t="s">
        <v>427</v>
      </c>
      <c s="25" t="s">
        <v>47</v>
      </c>
      <c s="30" t="s">
        <v>428</v>
      </c>
      <c s="31" t="s">
        <v>65</v>
      </c>
      <c s="32">
        <v>9.252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25.5">
      <c r="A45" s="35" t="s">
        <v>50</v>
      </c>
      <c r="E45" s="36" t="s">
        <v>417</v>
      </c>
    </row>
    <row r="46" spans="1:5" ht="25.5">
      <c r="A46" s="37" t="s">
        <v>52</v>
      </c>
      <c r="E46" s="38" t="s">
        <v>588</v>
      </c>
    </row>
    <row r="47" spans="1:18" ht="12.75" customHeight="1">
      <c r="A47" s="6" t="s">
        <v>43</v>
      </c>
      <c s="6"/>
      <c s="44" t="s">
        <v>40</v>
      </c>
      <c s="6"/>
      <c s="27" t="s">
        <v>231</v>
      </c>
      <c s="6"/>
      <c s="6"/>
      <c s="6"/>
      <c s="45">
        <f>0+Q47</f>
      </c>
      <c r="O47">
        <f>0+R47</f>
      </c>
      <c r="Q47">
        <f>0+I48+I51+I54</f>
      </c>
      <c>
        <f>0+O48+O51+O54</f>
      </c>
    </row>
    <row r="48" spans="1:16" ht="12.75">
      <c r="A48" s="25" t="s">
        <v>45</v>
      </c>
      <c s="29" t="s">
        <v>132</v>
      </c>
      <c s="29" t="s">
        <v>430</v>
      </c>
      <c s="25" t="s">
        <v>47</v>
      </c>
      <c s="30" t="s">
        <v>431</v>
      </c>
      <c s="31" t="s">
        <v>176</v>
      </c>
      <c s="32">
        <v>19.3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432</v>
      </c>
    </row>
    <row r="50" spans="1:5" ht="12.75">
      <c r="A50" s="39" t="s">
        <v>52</v>
      </c>
      <c r="E50" s="38" t="s">
        <v>589</v>
      </c>
    </row>
    <row r="51" spans="1:16" ht="12.75">
      <c r="A51" s="25" t="s">
        <v>45</v>
      </c>
      <c s="29" t="s">
        <v>137</v>
      </c>
      <c s="29" t="s">
        <v>434</v>
      </c>
      <c s="25" t="s">
        <v>47</v>
      </c>
      <c s="30" t="s">
        <v>435</v>
      </c>
      <c s="31" t="s">
        <v>65</v>
      </c>
      <c s="32">
        <v>0.91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436</v>
      </c>
    </row>
    <row r="53" spans="1:5" ht="12.75">
      <c r="A53" s="39" t="s">
        <v>52</v>
      </c>
      <c r="E53" s="38" t="s">
        <v>590</v>
      </c>
    </row>
    <row r="54" spans="1:16" ht="12.75">
      <c r="A54" s="25" t="s">
        <v>45</v>
      </c>
      <c s="29" t="s">
        <v>142</v>
      </c>
      <c s="29" t="s">
        <v>591</v>
      </c>
      <c s="25" t="s">
        <v>47</v>
      </c>
      <c s="30" t="s">
        <v>592</v>
      </c>
      <c s="31" t="s">
        <v>176</v>
      </c>
      <c s="32">
        <v>10.21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38.25">
      <c r="A55" s="35" t="s">
        <v>50</v>
      </c>
      <c r="E55" s="36" t="s">
        <v>440</v>
      </c>
    </row>
    <row r="56" spans="1:5" ht="12.75">
      <c r="A56" s="37" t="s">
        <v>52</v>
      </c>
      <c r="E56" s="38" t="s">
        <v>593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0+O9+O13+O23+O27+O40+O44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594</v>
      </c>
      <c s="40">
        <f>0+I9+I13+I23+I27+I40+I44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594</v>
      </c>
      <c s="6"/>
      <c s="18" t="s">
        <v>595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13.5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396</v>
      </c>
    </row>
    <row r="12" spans="1:5" ht="12.75">
      <c r="A12" s="37" t="s">
        <v>52</v>
      </c>
      <c r="E12" s="38" t="s">
        <v>597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</f>
      </c>
      <c>
        <f>0+O14+O17+O20</f>
      </c>
    </row>
    <row r="14" spans="1:16" ht="12.75">
      <c r="A14" s="25" t="s">
        <v>45</v>
      </c>
      <c s="29" t="s">
        <v>23</v>
      </c>
      <c s="29" t="s">
        <v>398</v>
      </c>
      <c s="25" t="s">
        <v>47</v>
      </c>
      <c s="30" t="s">
        <v>399</v>
      </c>
      <c s="31" t="s">
        <v>65</v>
      </c>
      <c s="32">
        <v>7.5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38.25">
      <c r="A15" s="35" t="s">
        <v>50</v>
      </c>
      <c r="E15" s="36" t="s">
        <v>400</v>
      </c>
    </row>
    <row r="16" spans="1:5" ht="12.75">
      <c r="A16" s="39" t="s">
        <v>52</v>
      </c>
      <c r="E16" s="38" t="s">
        <v>598</v>
      </c>
    </row>
    <row r="17" spans="1:16" ht="12.75">
      <c r="A17" s="25" t="s">
        <v>45</v>
      </c>
      <c s="29" t="s">
        <v>22</v>
      </c>
      <c s="29" t="s">
        <v>77</v>
      </c>
      <c s="25" t="s">
        <v>47</v>
      </c>
      <c s="30" t="s">
        <v>78</v>
      </c>
      <c s="31" t="s">
        <v>65</v>
      </c>
      <c s="32">
        <v>7.5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9" t="s">
        <v>52</v>
      </c>
      <c r="E19" s="38" t="s">
        <v>599</v>
      </c>
    </row>
    <row r="20" spans="1:16" ht="12.75">
      <c r="A20" s="25" t="s">
        <v>45</v>
      </c>
      <c s="29" t="s">
        <v>33</v>
      </c>
      <c s="29" t="s">
        <v>403</v>
      </c>
      <c s="25" t="s">
        <v>47</v>
      </c>
      <c s="30" t="s">
        <v>404</v>
      </c>
      <c s="31" t="s">
        <v>65</v>
      </c>
      <c s="32">
        <v>6.157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405</v>
      </c>
    </row>
    <row r="22" spans="1:5" ht="38.25">
      <c r="A22" s="37" t="s">
        <v>52</v>
      </c>
      <c r="E22" s="38" t="s">
        <v>600</v>
      </c>
    </row>
    <row r="23" spans="1:18" ht="12.75" customHeight="1">
      <c r="A23" s="6" t="s">
        <v>43</v>
      </c>
      <c s="6"/>
      <c s="44" t="s">
        <v>23</v>
      </c>
      <c s="6"/>
      <c s="27" t="s">
        <v>172</v>
      </c>
      <c s="6"/>
      <c s="6"/>
      <c s="6"/>
      <c s="45">
        <f>0+Q23</f>
      </c>
      <c r="O23">
        <f>0+R23</f>
      </c>
      <c r="Q23">
        <f>0+I24</f>
      </c>
      <c>
        <f>0+O24</f>
      </c>
    </row>
    <row r="24" spans="1:16" ht="12.75">
      <c r="A24" s="25" t="s">
        <v>45</v>
      </c>
      <c s="29" t="s">
        <v>35</v>
      </c>
      <c s="29" t="s">
        <v>407</v>
      </c>
      <c s="25" t="s">
        <v>47</v>
      </c>
      <c s="30" t="s">
        <v>408</v>
      </c>
      <c s="31" t="s">
        <v>65</v>
      </c>
      <c s="32">
        <v>1.125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25.5">
      <c r="A25" s="35" t="s">
        <v>50</v>
      </c>
      <c r="E25" s="36" t="s">
        <v>409</v>
      </c>
    </row>
    <row r="26" spans="1:5" ht="12.75">
      <c r="A26" s="37" t="s">
        <v>52</v>
      </c>
      <c r="E26" s="38" t="s">
        <v>465</v>
      </c>
    </row>
    <row r="27" spans="1:18" ht="12.75" customHeight="1">
      <c r="A27" s="6" t="s">
        <v>43</v>
      </c>
      <c s="6"/>
      <c s="44" t="s">
        <v>33</v>
      </c>
      <c s="6"/>
      <c s="27" t="s">
        <v>179</v>
      </c>
      <c s="6"/>
      <c s="6"/>
      <c s="6"/>
      <c s="45">
        <f>0+Q27</f>
      </c>
      <c r="O27">
        <f>0+R27</f>
      </c>
      <c r="Q27">
        <f>0+I28+I31+I34+I37</f>
      </c>
      <c>
        <f>0+O28+O31+O34+O37</f>
      </c>
    </row>
    <row r="28" spans="1:16" ht="12.75">
      <c r="A28" s="25" t="s">
        <v>45</v>
      </c>
      <c s="29" t="s">
        <v>37</v>
      </c>
      <c s="29" t="s">
        <v>411</v>
      </c>
      <c s="25" t="s">
        <v>47</v>
      </c>
      <c s="30" t="s">
        <v>412</v>
      </c>
      <c s="31" t="s">
        <v>65</v>
      </c>
      <c s="32">
        <v>1.698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413</v>
      </c>
    </row>
    <row r="30" spans="1:5" ht="76.5">
      <c r="A30" s="39" t="s">
        <v>52</v>
      </c>
      <c r="E30" s="38" t="s">
        <v>601</v>
      </c>
    </row>
    <row r="31" spans="1:16" ht="12.75">
      <c r="A31" s="25" t="s">
        <v>45</v>
      </c>
      <c s="29" t="s">
        <v>71</v>
      </c>
      <c s="29" t="s">
        <v>415</v>
      </c>
      <c s="25" t="s">
        <v>47</v>
      </c>
      <c s="30" t="s">
        <v>416</v>
      </c>
      <c s="31" t="s">
        <v>65</v>
      </c>
      <c s="32">
        <v>3.959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417</v>
      </c>
    </row>
    <row r="33" spans="1:5" ht="51">
      <c r="A33" s="39" t="s">
        <v>52</v>
      </c>
      <c r="E33" s="38" t="s">
        <v>602</v>
      </c>
    </row>
    <row r="34" spans="1:16" ht="12.75">
      <c r="A34" s="25" t="s">
        <v>45</v>
      </c>
      <c s="29" t="s">
        <v>76</v>
      </c>
      <c s="29" t="s">
        <v>419</v>
      </c>
      <c s="25" t="s">
        <v>47</v>
      </c>
      <c s="30" t="s">
        <v>420</v>
      </c>
      <c s="31" t="s">
        <v>65</v>
      </c>
      <c s="32">
        <v>2.378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421</v>
      </c>
    </row>
    <row r="36" spans="1:5" ht="12.75">
      <c r="A36" s="39" t="s">
        <v>52</v>
      </c>
      <c r="E36" s="38" t="s">
        <v>603</v>
      </c>
    </row>
    <row r="37" spans="1:16" ht="12.75">
      <c r="A37" s="25" t="s">
        <v>45</v>
      </c>
      <c s="29" t="s">
        <v>40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409</v>
      </c>
    </row>
    <row r="39" spans="1:5" ht="12.75">
      <c r="A39" s="37" t="s">
        <v>52</v>
      </c>
      <c r="E39" s="38" t="s">
        <v>425</v>
      </c>
    </row>
    <row r="40" spans="1:18" ht="12.75" customHeight="1">
      <c r="A40" s="6" t="s">
        <v>43</v>
      </c>
      <c s="6"/>
      <c s="44" t="s">
        <v>76</v>
      </c>
      <c s="6"/>
      <c s="27" t="s">
        <v>426</v>
      </c>
      <c s="6"/>
      <c s="6"/>
      <c s="6"/>
      <c s="45">
        <f>0+Q40</f>
      </c>
      <c r="O40">
        <f>0+R40</f>
      </c>
      <c r="Q40">
        <f>0+I41</f>
      </c>
      <c>
        <f>0+O41</f>
      </c>
    </row>
    <row r="41" spans="1:16" ht="12.75">
      <c r="A41" s="25" t="s">
        <v>45</v>
      </c>
      <c s="29" t="s">
        <v>42</v>
      </c>
      <c s="29" t="s">
        <v>427</v>
      </c>
      <c s="25" t="s">
        <v>47</v>
      </c>
      <c s="30" t="s">
        <v>428</v>
      </c>
      <c s="31" t="s">
        <v>65</v>
      </c>
      <c s="32">
        <v>1.524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50</v>
      </c>
      <c r="E42" s="36" t="s">
        <v>417</v>
      </c>
    </row>
    <row r="43" spans="1:5" ht="25.5">
      <c r="A43" s="37" t="s">
        <v>52</v>
      </c>
      <c r="E43" s="38" t="s">
        <v>604</v>
      </c>
    </row>
    <row r="44" spans="1:18" ht="12.75" customHeight="1">
      <c r="A44" s="6" t="s">
        <v>43</v>
      </c>
      <c s="6"/>
      <c s="44" t="s">
        <v>40</v>
      </c>
      <c s="6"/>
      <c s="27" t="s">
        <v>231</v>
      </c>
      <c s="6"/>
      <c s="6"/>
      <c s="6"/>
      <c s="45">
        <f>0+Q44</f>
      </c>
      <c r="O44">
        <f>0+R44</f>
      </c>
      <c r="Q44">
        <f>0+I45</f>
      </c>
      <c>
        <f>0+O45</f>
      </c>
    </row>
    <row r="45" spans="1:16" ht="12.75">
      <c r="A45" s="25" t="s">
        <v>45</v>
      </c>
      <c s="29" t="s">
        <v>130</v>
      </c>
      <c s="29" t="s">
        <v>470</v>
      </c>
      <c s="25" t="s">
        <v>47</v>
      </c>
      <c s="30" t="s">
        <v>471</v>
      </c>
      <c s="31" t="s">
        <v>176</v>
      </c>
      <c s="32">
        <v>9.8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432</v>
      </c>
    </row>
    <row r="47" spans="1:5" ht="12.75">
      <c r="A47" s="37" t="s">
        <v>52</v>
      </c>
      <c r="E47" s="38" t="s">
        <v>605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0+O9+O16+O26+O30+O43+O47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606</v>
      </c>
      <c s="40">
        <f>0+I9+I16+I26+I30+I43+I47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606</v>
      </c>
      <c s="6"/>
      <c s="18" t="s">
        <v>607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88</v>
      </c>
      <c s="25" t="s">
        <v>63</v>
      </c>
      <c s="30" t="s">
        <v>89</v>
      </c>
      <c s="31" t="s">
        <v>90</v>
      </c>
      <c s="32">
        <v>7.069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394</v>
      </c>
    </row>
    <row r="12" spans="1:5" ht="38.25">
      <c r="A12" s="39" t="s">
        <v>52</v>
      </c>
      <c r="E12" s="38" t="s">
        <v>609</v>
      </c>
    </row>
    <row r="13" spans="1:16" ht="12.75">
      <c r="A13" s="25" t="s">
        <v>45</v>
      </c>
      <c s="29" t="s">
        <v>23</v>
      </c>
      <c s="29" t="s">
        <v>88</v>
      </c>
      <c s="25" t="s">
        <v>68</v>
      </c>
      <c s="30" t="s">
        <v>89</v>
      </c>
      <c s="31" t="s">
        <v>90</v>
      </c>
      <c s="32">
        <v>15.228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396</v>
      </c>
    </row>
    <row r="15" spans="1:5" ht="12.75">
      <c r="A15" s="37" t="s">
        <v>52</v>
      </c>
      <c r="E15" s="38" t="s">
        <v>610</v>
      </c>
    </row>
    <row r="16" spans="1:18" ht="12.75" customHeight="1">
      <c r="A16" s="6" t="s">
        <v>43</v>
      </c>
      <c s="6"/>
      <c s="44" t="s">
        <v>29</v>
      </c>
      <c s="6"/>
      <c s="27" t="s">
        <v>44</v>
      </c>
      <c s="6"/>
      <c s="6"/>
      <c s="6"/>
      <c s="45">
        <f>0+Q16</f>
      </c>
      <c r="O16">
        <f>0+R16</f>
      </c>
      <c r="Q16">
        <f>0+I17+I20+I23</f>
      </c>
      <c>
        <f>0+O17+O20+O23</f>
      </c>
    </row>
    <row r="17" spans="1:16" ht="12.75">
      <c r="A17" s="25" t="s">
        <v>45</v>
      </c>
      <c s="29" t="s">
        <v>22</v>
      </c>
      <c s="29" t="s">
        <v>398</v>
      </c>
      <c s="25" t="s">
        <v>47</v>
      </c>
      <c s="30" t="s">
        <v>399</v>
      </c>
      <c s="31" t="s">
        <v>65</v>
      </c>
      <c s="32">
        <v>8.46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50</v>
      </c>
      <c r="E18" s="36" t="s">
        <v>400</v>
      </c>
    </row>
    <row r="19" spans="1:5" ht="12.75">
      <c r="A19" s="39" t="s">
        <v>52</v>
      </c>
      <c r="E19" s="38" t="s">
        <v>611</v>
      </c>
    </row>
    <row r="20" spans="1:16" ht="12.75">
      <c r="A20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8.46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12.75">
      <c r="A22" s="39" t="s">
        <v>52</v>
      </c>
      <c r="E22" s="38" t="s">
        <v>612</v>
      </c>
    </row>
    <row r="23" spans="1:16" ht="12.75">
      <c r="A23" s="25" t="s">
        <v>45</v>
      </c>
      <c s="29" t="s">
        <v>35</v>
      </c>
      <c s="29" t="s">
        <v>403</v>
      </c>
      <c s="25" t="s">
        <v>47</v>
      </c>
      <c s="30" t="s">
        <v>404</v>
      </c>
      <c s="31" t="s">
        <v>65</v>
      </c>
      <c s="32">
        <v>4.061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405</v>
      </c>
    </row>
    <row r="25" spans="1:5" ht="38.25">
      <c r="A25" s="37" t="s">
        <v>52</v>
      </c>
      <c r="E25" s="38" t="s">
        <v>613</v>
      </c>
    </row>
    <row r="26" spans="1:18" ht="12.75" customHeight="1">
      <c r="A26" s="6" t="s">
        <v>43</v>
      </c>
      <c s="6"/>
      <c s="44" t="s">
        <v>23</v>
      </c>
      <c s="6"/>
      <c s="27" t="s">
        <v>172</v>
      </c>
      <c s="6"/>
      <c s="6"/>
      <c s="6"/>
      <c s="45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37</v>
      </c>
      <c s="29" t="s">
        <v>407</v>
      </c>
      <c s="25" t="s">
        <v>47</v>
      </c>
      <c s="30" t="s">
        <v>408</v>
      </c>
      <c s="31" t="s">
        <v>65</v>
      </c>
      <c s="32">
        <v>1.125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409</v>
      </c>
    </row>
    <row r="29" spans="1:5" ht="12.75">
      <c r="A29" s="37" t="s">
        <v>52</v>
      </c>
      <c r="E29" s="38" t="s">
        <v>465</v>
      </c>
    </row>
    <row r="30" spans="1:18" ht="12.75" customHeight="1">
      <c r="A30" s="6" t="s">
        <v>43</v>
      </c>
      <c s="6"/>
      <c s="44" t="s">
        <v>33</v>
      </c>
      <c s="6"/>
      <c s="27" t="s">
        <v>179</v>
      </c>
      <c s="6"/>
      <c s="6"/>
      <c s="6"/>
      <c s="45">
        <f>0+Q30</f>
      </c>
      <c r="O30">
        <f>0+R30</f>
      </c>
      <c r="Q30">
        <f>0+I31+I34+I37+I40</f>
      </c>
      <c>
        <f>0+O31+O34+O37+O40</f>
      </c>
    </row>
    <row r="31" spans="1:16" ht="12.75">
      <c r="A31" s="25" t="s">
        <v>45</v>
      </c>
      <c s="29" t="s">
        <v>71</v>
      </c>
      <c s="29" t="s">
        <v>411</v>
      </c>
      <c s="25" t="s">
        <v>47</v>
      </c>
      <c s="30" t="s">
        <v>412</v>
      </c>
      <c s="31" t="s">
        <v>65</v>
      </c>
      <c s="32">
        <v>1.53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413</v>
      </c>
    </row>
    <row r="33" spans="1:5" ht="76.5">
      <c r="A33" s="39" t="s">
        <v>52</v>
      </c>
      <c r="E33" s="38" t="s">
        <v>614</v>
      </c>
    </row>
    <row r="34" spans="1:16" ht="12.75">
      <c r="A34" s="25" t="s">
        <v>45</v>
      </c>
      <c s="29" t="s">
        <v>76</v>
      </c>
      <c s="29" t="s">
        <v>415</v>
      </c>
      <c s="25" t="s">
        <v>47</v>
      </c>
      <c s="30" t="s">
        <v>416</v>
      </c>
      <c s="31" t="s">
        <v>65</v>
      </c>
      <c s="32">
        <v>3.265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417</v>
      </c>
    </row>
    <row r="36" spans="1:5" ht="51">
      <c r="A36" s="39" t="s">
        <v>52</v>
      </c>
      <c r="E36" s="38" t="s">
        <v>615</v>
      </c>
    </row>
    <row r="37" spans="1:16" ht="12.75">
      <c r="A37" s="25" t="s">
        <v>45</v>
      </c>
      <c s="29" t="s">
        <v>40</v>
      </c>
      <c s="29" t="s">
        <v>419</v>
      </c>
      <c s="25" t="s">
        <v>47</v>
      </c>
      <c s="30" t="s">
        <v>420</v>
      </c>
      <c s="31" t="s">
        <v>65</v>
      </c>
      <c s="32">
        <v>1.847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421</v>
      </c>
    </row>
    <row r="39" spans="1:5" ht="12.75">
      <c r="A39" s="39" t="s">
        <v>52</v>
      </c>
      <c r="E39" s="38" t="s">
        <v>616</v>
      </c>
    </row>
    <row r="40" spans="1:16" ht="12.75">
      <c r="A40" s="25" t="s">
        <v>45</v>
      </c>
      <c s="29" t="s">
        <v>42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409</v>
      </c>
    </row>
    <row r="42" spans="1:5" ht="12.75">
      <c r="A42" s="37" t="s">
        <v>52</v>
      </c>
      <c r="E42" s="38" t="s">
        <v>425</v>
      </c>
    </row>
    <row r="43" spans="1:18" ht="12.75" customHeight="1">
      <c r="A43" s="6" t="s">
        <v>43</v>
      </c>
      <c s="6"/>
      <c s="44" t="s">
        <v>76</v>
      </c>
      <c s="6"/>
      <c s="27" t="s">
        <v>426</v>
      </c>
      <c s="6"/>
      <c s="6"/>
      <c s="6"/>
      <c s="45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130</v>
      </c>
      <c s="29" t="s">
        <v>427</v>
      </c>
      <c s="25" t="s">
        <v>47</v>
      </c>
      <c s="30" t="s">
        <v>428</v>
      </c>
      <c s="31" t="s">
        <v>65</v>
      </c>
      <c s="32">
        <v>0.931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25.5">
      <c r="A45" s="35" t="s">
        <v>50</v>
      </c>
      <c r="E45" s="36" t="s">
        <v>417</v>
      </c>
    </row>
    <row r="46" spans="1:5" ht="25.5">
      <c r="A46" s="37" t="s">
        <v>52</v>
      </c>
      <c r="E46" s="38" t="s">
        <v>617</v>
      </c>
    </row>
    <row r="47" spans="1:18" ht="12.75" customHeight="1">
      <c r="A47" s="6" t="s">
        <v>43</v>
      </c>
      <c s="6"/>
      <c s="44" t="s">
        <v>40</v>
      </c>
      <c s="6"/>
      <c s="27" t="s">
        <v>231</v>
      </c>
      <c s="6"/>
      <c s="6"/>
      <c s="6"/>
      <c s="45">
        <f>0+Q47</f>
      </c>
      <c r="O47">
        <f>0+R47</f>
      </c>
      <c r="Q47">
        <f>0+I48+I51+I54</f>
      </c>
      <c>
        <f>0+O48+O51+O54</f>
      </c>
    </row>
    <row r="48" spans="1:16" ht="12.75">
      <c r="A48" s="25" t="s">
        <v>45</v>
      </c>
      <c s="29" t="s">
        <v>132</v>
      </c>
      <c s="29" t="s">
        <v>470</v>
      </c>
      <c s="25" t="s">
        <v>47</v>
      </c>
      <c s="30" t="s">
        <v>471</v>
      </c>
      <c s="31" t="s">
        <v>176</v>
      </c>
      <c s="32">
        <v>9.1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432</v>
      </c>
    </row>
    <row r="50" spans="1:5" ht="12.75">
      <c r="A50" s="39" t="s">
        <v>52</v>
      </c>
      <c r="E50" s="38" t="s">
        <v>618</v>
      </c>
    </row>
    <row r="51" spans="1:16" ht="12.75">
      <c r="A51" s="25" t="s">
        <v>45</v>
      </c>
      <c s="29" t="s">
        <v>137</v>
      </c>
      <c s="29" t="s">
        <v>434</v>
      </c>
      <c s="25" t="s">
        <v>47</v>
      </c>
      <c s="30" t="s">
        <v>435</v>
      </c>
      <c s="31" t="s">
        <v>65</v>
      </c>
      <c s="32">
        <v>1.24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436</v>
      </c>
    </row>
    <row r="53" spans="1:5" ht="12.75">
      <c r="A53" s="39" t="s">
        <v>52</v>
      </c>
      <c r="E53" s="38" t="s">
        <v>619</v>
      </c>
    </row>
    <row r="54" spans="1:16" ht="12.75">
      <c r="A54" s="25" t="s">
        <v>45</v>
      </c>
      <c s="29" t="s">
        <v>142</v>
      </c>
      <c s="29" t="s">
        <v>474</v>
      </c>
      <c s="25" t="s">
        <v>47</v>
      </c>
      <c s="30" t="s">
        <v>475</v>
      </c>
      <c s="31" t="s">
        <v>176</v>
      </c>
      <c s="32">
        <v>5.33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38.25">
      <c r="A55" s="35" t="s">
        <v>50</v>
      </c>
      <c r="E55" s="36" t="s">
        <v>440</v>
      </c>
    </row>
    <row r="56" spans="1:5" ht="12.75">
      <c r="A56" s="37" t="s">
        <v>52</v>
      </c>
      <c r="E56" s="38" t="s">
        <v>620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0+O9+O16+O26+O30+O43+O47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621</v>
      </c>
      <c s="40">
        <f>0+I9+I16+I26+I30+I43+I47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621</v>
      </c>
      <c s="6"/>
      <c s="18" t="s">
        <v>622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88</v>
      </c>
      <c s="25" t="s">
        <v>63</v>
      </c>
      <c s="30" t="s">
        <v>89</v>
      </c>
      <c s="31" t="s">
        <v>90</v>
      </c>
      <c s="32">
        <v>12.325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394</v>
      </c>
    </row>
    <row r="12" spans="1:5" ht="38.25">
      <c r="A12" s="39" t="s">
        <v>52</v>
      </c>
      <c r="E12" s="38" t="s">
        <v>624</v>
      </c>
    </row>
    <row r="13" spans="1:16" ht="12.75">
      <c r="A13" s="25" t="s">
        <v>45</v>
      </c>
      <c s="29" t="s">
        <v>23</v>
      </c>
      <c s="29" t="s">
        <v>88</v>
      </c>
      <c s="25" t="s">
        <v>68</v>
      </c>
      <c s="30" t="s">
        <v>89</v>
      </c>
      <c s="31" t="s">
        <v>90</v>
      </c>
      <c s="32">
        <v>14.146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396</v>
      </c>
    </row>
    <row r="15" spans="1:5" ht="12.75">
      <c r="A15" s="37" t="s">
        <v>52</v>
      </c>
      <c r="E15" s="38" t="s">
        <v>625</v>
      </c>
    </row>
    <row r="16" spans="1:18" ht="12.75" customHeight="1">
      <c r="A16" s="6" t="s">
        <v>43</v>
      </c>
      <c s="6"/>
      <c s="44" t="s">
        <v>29</v>
      </c>
      <c s="6"/>
      <c s="27" t="s">
        <v>44</v>
      </c>
      <c s="6"/>
      <c s="6"/>
      <c s="6"/>
      <c s="45">
        <f>0+Q16</f>
      </c>
      <c r="O16">
        <f>0+R16</f>
      </c>
      <c r="Q16">
        <f>0+I17+I20+I23</f>
      </c>
      <c>
        <f>0+O17+O20+O23</f>
      </c>
    </row>
    <row r="17" spans="1:16" ht="12.75">
      <c r="A17" s="25" t="s">
        <v>45</v>
      </c>
      <c s="29" t="s">
        <v>22</v>
      </c>
      <c s="29" t="s">
        <v>398</v>
      </c>
      <c s="25" t="s">
        <v>47</v>
      </c>
      <c s="30" t="s">
        <v>399</v>
      </c>
      <c s="31" t="s">
        <v>65</v>
      </c>
      <c s="32">
        <v>7.859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50</v>
      </c>
      <c r="E18" s="36" t="s">
        <v>400</v>
      </c>
    </row>
    <row r="19" spans="1:5" ht="12.75">
      <c r="A19" s="39" t="s">
        <v>52</v>
      </c>
      <c r="E19" s="38" t="s">
        <v>626</v>
      </c>
    </row>
    <row r="20" spans="1:16" ht="12.75">
      <c r="A20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7.859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12.75">
      <c r="A22" s="39" t="s">
        <v>52</v>
      </c>
      <c r="E22" s="38" t="s">
        <v>627</v>
      </c>
    </row>
    <row r="23" spans="1:16" ht="12.75">
      <c r="A23" s="25" t="s">
        <v>45</v>
      </c>
      <c s="29" t="s">
        <v>35</v>
      </c>
      <c s="29" t="s">
        <v>403</v>
      </c>
      <c s="25" t="s">
        <v>47</v>
      </c>
      <c s="30" t="s">
        <v>404</v>
      </c>
      <c s="31" t="s">
        <v>65</v>
      </c>
      <c s="32">
        <v>2.506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405</v>
      </c>
    </row>
    <row r="25" spans="1:5" ht="38.25">
      <c r="A25" s="37" t="s">
        <v>52</v>
      </c>
      <c r="E25" s="38" t="s">
        <v>628</v>
      </c>
    </row>
    <row r="26" spans="1:18" ht="12.75" customHeight="1">
      <c r="A26" s="6" t="s">
        <v>43</v>
      </c>
      <c s="6"/>
      <c s="44" t="s">
        <v>23</v>
      </c>
      <c s="6"/>
      <c s="27" t="s">
        <v>172</v>
      </c>
      <c s="6"/>
      <c s="6"/>
      <c s="6"/>
      <c s="45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37</v>
      </c>
      <c s="29" t="s">
        <v>407</v>
      </c>
      <c s="25" t="s">
        <v>47</v>
      </c>
      <c s="30" t="s">
        <v>408</v>
      </c>
      <c s="31" t="s">
        <v>65</v>
      </c>
      <c s="32">
        <v>1.125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409</v>
      </c>
    </row>
    <row r="29" spans="1:5" ht="12.75">
      <c r="A29" s="37" t="s">
        <v>52</v>
      </c>
      <c r="E29" s="38" t="s">
        <v>465</v>
      </c>
    </row>
    <row r="30" spans="1:18" ht="12.75" customHeight="1">
      <c r="A30" s="6" t="s">
        <v>43</v>
      </c>
      <c s="6"/>
      <c s="44" t="s">
        <v>33</v>
      </c>
      <c s="6"/>
      <c s="27" t="s">
        <v>179</v>
      </c>
      <c s="6"/>
      <c s="6"/>
      <c s="6"/>
      <c s="45">
        <f>0+Q30</f>
      </c>
      <c r="O30">
        <f>0+R30</f>
      </c>
      <c r="Q30">
        <f>0+I31+I34+I37+I40</f>
      </c>
      <c>
        <f>0+O31+O34+O37+O40</f>
      </c>
    </row>
    <row r="31" spans="1:16" ht="12.75">
      <c r="A31" s="25" t="s">
        <v>45</v>
      </c>
      <c s="29" t="s">
        <v>71</v>
      </c>
      <c s="29" t="s">
        <v>411</v>
      </c>
      <c s="25" t="s">
        <v>47</v>
      </c>
      <c s="30" t="s">
        <v>412</v>
      </c>
      <c s="31" t="s">
        <v>65</v>
      </c>
      <c s="32">
        <v>1.389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413</v>
      </c>
    </row>
    <row r="33" spans="1:5" ht="76.5">
      <c r="A33" s="39" t="s">
        <v>52</v>
      </c>
      <c r="E33" s="38" t="s">
        <v>629</v>
      </c>
    </row>
    <row r="34" spans="1:16" ht="12.75">
      <c r="A34" s="25" t="s">
        <v>45</v>
      </c>
      <c s="29" t="s">
        <v>76</v>
      </c>
      <c s="29" t="s">
        <v>415</v>
      </c>
      <c s="25" t="s">
        <v>47</v>
      </c>
      <c s="30" t="s">
        <v>416</v>
      </c>
      <c s="31" t="s">
        <v>65</v>
      </c>
      <c s="32">
        <v>3.261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417</v>
      </c>
    </row>
    <row r="36" spans="1:5" ht="51">
      <c r="A36" s="39" t="s">
        <v>52</v>
      </c>
      <c r="E36" s="38" t="s">
        <v>630</v>
      </c>
    </row>
    <row r="37" spans="1:16" ht="12.75">
      <c r="A37" s="25" t="s">
        <v>45</v>
      </c>
      <c s="29" t="s">
        <v>40</v>
      </c>
      <c s="29" t="s">
        <v>419</v>
      </c>
      <c s="25" t="s">
        <v>47</v>
      </c>
      <c s="30" t="s">
        <v>420</v>
      </c>
      <c s="31" t="s">
        <v>65</v>
      </c>
      <c s="32">
        <v>1.088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421</v>
      </c>
    </row>
    <row r="39" spans="1:5" ht="12.75">
      <c r="A39" s="39" t="s">
        <v>52</v>
      </c>
      <c r="E39" s="38" t="s">
        <v>631</v>
      </c>
    </row>
    <row r="40" spans="1:16" ht="12.75">
      <c r="A40" s="25" t="s">
        <v>45</v>
      </c>
      <c s="29" t="s">
        <v>42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409</v>
      </c>
    </row>
    <row r="42" spans="1:5" ht="12.75">
      <c r="A42" s="37" t="s">
        <v>52</v>
      </c>
      <c r="E42" s="38" t="s">
        <v>425</v>
      </c>
    </row>
    <row r="43" spans="1:18" ht="12.75" customHeight="1">
      <c r="A43" s="6" t="s">
        <v>43</v>
      </c>
      <c s="6"/>
      <c s="44" t="s">
        <v>76</v>
      </c>
      <c s="6"/>
      <c s="27" t="s">
        <v>426</v>
      </c>
      <c s="6"/>
      <c s="6"/>
      <c s="6"/>
      <c s="45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130</v>
      </c>
      <c s="29" t="s">
        <v>427</v>
      </c>
      <c s="25" t="s">
        <v>47</v>
      </c>
      <c s="30" t="s">
        <v>428</v>
      </c>
      <c s="31" t="s">
        <v>65</v>
      </c>
      <c s="32">
        <v>2.028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25.5">
      <c r="A45" s="35" t="s">
        <v>50</v>
      </c>
      <c r="E45" s="36" t="s">
        <v>417</v>
      </c>
    </row>
    <row r="46" spans="1:5" ht="25.5">
      <c r="A46" s="37" t="s">
        <v>52</v>
      </c>
      <c r="E46" s="38" t="s">
        <v>632</v>
      </c>
    </row>
    <row r="47" spans="1:18" ht="12.75" customHeight="1">
      <c r="A47" s="6" t="s">
        <v>43</v>
      </c>
      <c s="6"/>
      <c s="44" t="s">
        <v>40</v>
      </c>
      <c s="6"/>
      <c s="27" t="s">
        <v>231</v>
      </c>
      <c s="6"/>
      <c s="6"/>
      <c s="6"/>
      <c s="45">
        <f>0+Q47</f>
      </c>
      <c r="O47">
        <f>0+R47</f>
      </c>
      <c r="Q47">
        <f>0+I48+I51+I54</f>
      </c>
      <c>
        <f>0+O48+O51+O54</f>
      </c>
    </row>
    <row r="48" spans="1:16" ht="12.75">
      <c r="A48" s="25" t="s">
        <v>45</v>
      </c>
      <c s="29" t="s">
        <v>132</v>
      </c>
      <c s="29" t="s">
        <v>470</v>
      </c>
      <c s="25" t="s">
        <v>47</v>
      </c>
      <c s="30" t="s">
        <v>471</v>
      </c>
      <c s="31" t="s">
        <v>176</v>
      </c>
      <c s="32">
        <v>10.5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432</v>
      </c>
    </row>
    <row r="50" spans="1:5" ht="12.75">
      <c r="A50" s="39" t="s">
        <v>52</v>
      </c>
      <c r="E50" s="38" t="s">
        <v>633</v>
      </c>
    </row>
    <row r="51" spans="1:16" ht="12.75">
      <c r="A51" s="25" t="s">
        <v>45</v>
      </c>
      <c s="29" t="s">
        <v>137</v>
      </c>
      <c s="29" t="s">
        <v>434</v>
      </c>
      <c s="25" t="s">
        <v>47</v>
      </c>
      <c s="30" t="s">
        <v>435</v>
      </c>
      <c s="31" t="s">
        <v>65</v>
      </c>
      <c s="32">
        <v>2.87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436</v>
      </c>
    </row>
    <row r="53" spans="1:5" ht="12.75">
      <c r="A53" s="39" t="s">
        <v>52</v>
      </c>
      <c r="E53" s="38" t="s">
        <v>634</v>
      </c>
    </row>
    <row r="54" spans="1:16" ht="12.75">
      <c r="A54" s="25" t="s">
        <v>45</v>
      </c>
      <c s="29" t="s">
        <v>142</v>
      </c>
      <c s="29" t="s">
        <v>474</v>
      </c>
      <c s="25" t="s">
        <v>47</v>
      </c>
      <c s="30" t="s">
        <v>475</v>
      </c>
      <c s="31" t="s">
        <v>176</v>
      </c>
      <c s="32">
        <v>7.08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38.25">
      <c r="A55" s="35" t="s">
        <v>50</v>
      </c>
      <c r="E55" s="36" t="s">
        <v>440</v>
      </c>
    </row>
    <row r="56" spans="1:5" ht="12.75">
      <c r="A56" s="37" t="s">
        <v>52</v>
      </c>
      <c r="E56" s="38" t="s">
        <v>635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0+O9+O13+O74+O78+O109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638</v>
      </c>
      <c s="40">
        <f>0+I9+I13+I74+I78+I109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636</v>
      </c>
      <c s="1"/>
      <c s="14" t="s">
        <v>637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638</v>
      </c>
      <c s="6"/>
      <c s="18" t="s">
        <v>639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31398.836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38.25">
      <c r="A12" s="37" t="s">
        <v>52</v>
      </c>
      <c r="E12" s="38" t="s">
        <v>641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0+I14+I17+I20+I23+I26+I29+I32+I35+I38+I41+I44+I47+I50+I53+I56+I59+I62+I65+I68+I71</f>
      </c>
      <c>
        <f>0+O14+O17+O20+O23+O26+O29+O32+O35+O38+O41+O44+O47+O50+O53+O56+O59+O62+O65+O68+O71</f>
      </c>
    </row>
    <row r="14" spans="1:16" ht="25.5">
      <c r="A14" s="25" t="s">
        <v>45</v>
      </c>
      <c s="29" t="s">
        <v>23</v>
      </c>
      <c s="29" t="s">
        <v>93</v>
      </c>
      <c s="25" t="s">
        <v>47</v>
      </c>
      <c s="30" t="s">
        <v>94</v>
      </c>
      <c s="31" t="s">
        <v>65</v>
      </c>
      <c s="32">
        <v>1326.514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76.5">
      <c r="A15" s="35" t="s">
        <v>50</v>
      </c>
      <c r="E15" s="36" t="s">
        <v>95</v>
      </c>
    </row>
    <row r="16" spans="1:5" ht="25.5">
      <c r="A16" s="39" t="s">
        <v>52</v>
      </c>
      <c r="E16" s="38" t="s">
        <v>642</v>
      </c>
    </row>
    <row r="17" spans="1:16" ht="25.5">
      <c r="A17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65</v>
      </c>
      <c s="32">
        <v>80.038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51">
      <c r="A18" s="35" t="s">
        <v>50</v>
      </c>
      <c r="E18" s="36" t="s">
        <v>99</v>
      </c>
    </row>
    <row r="19" spans="1:5" ht="25.5">
      <c r="A19" s="39" t="s">
        <v>52</v>
      </c>
      <c r="E19" s="38" t="s">
        <v>643</v>
      </c>
    </row>
    <row r="20" spans="1:16" ht="12.75">
      <c r="A20" s="25" t="s">
        <v>45</v>
      </c>
      <c s="29" t="s">
        <v>33</v>
      </c>
      <c s="29" t="s">
        <v>101</v>
      </c>
      <c s="25" t="s">
        <v>47</v>
      </c>
      <c s="30" t="s">
        <v>102</v>
      </c>
      <c s="31" t="s">
        <v>65</v>
      </c>
      <c s="32">
        <v>1121.449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76.5">
      <c r="A21" s="35" t="s">
        <v>50</v>
      </c>
      <c r="E21" s="36" t="s">
        <v>103</v>
      </c>
    </row>
    <row r="22" spans="1:5" ht="63.75">
      <c r="A22" s="39" t="s">
        <v>52</v>
      </c>
      <c r="E22" s="38" t="s">
        <v>644</v>
      </c>
    </row>
    <row r="23" spans="1:16" ht="12.75">
      <c r="A23" s="25" t="s">
        <v>45</v>
      </c>
      <c s="29" t="s">
        <v>35</v>
      </c>
      <c s="29" t="s">
        <v>105</v>
      </c>
      <c s="25" t="s">
        <v>47</v>
      </c>
      <c s="30" t="s">
        <v>106</v>
      </c>
      <c s="31" t="s">
        <v>65</v>
      </c>
      <c s="32">
        <v>279.329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38.25">
      <c r="A24" s="35" t="s">
        <v>50</v>
      </c>
      <c r="E24" s="36" t="s">
        <v>107</v>
      </c>
    </row>
    <row r="25" spans="1:5" ht="51">
      <c r="A25" s="39" t="s">
        <v>52</v>
      </c>
      <c r="E25" s="38" t="s">
        <v>645</v>
      </c>
    </row>
    <row r="26" spans="1:16" ht="12.75">
      <c r="A26" s="25" t="s">
        <v>45</v>
      </c>
      <c s="29" t="s">
        <v>37</v>
      </c>
      <c s="29" t="s">
        <v>109</v>
      </c>
      <c s="25" t="s">
        <v>47</v>
      </c>
      <c s="30" t="s">
        <v>110</v>
      </c>
      <c s="31" t="s">
        <v>65</v>
      </c>
      <c s="32">
        <v>771.629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76.5">
      <c r="A27" s="35" t="s">
        <v>50</v>
      </c>
      <c r="E27" s="36" t="s">
        <v>111</v>
      </c>
    </row>
    <row r="28" spans="1:5" ht="63.75">
      <c r="A28" s="39" t="s">
        <v>52</v>
      </c>
      <c r="E28" s="38" t="s">
        <v>646</v>
      </c>
    </row>
    <row r="29" spans="1:16" ht="12.75">
      <c r="A29" s="25" t="s">
        <v>45</v>
      </c>
      <c s="29" t="s">
        <v>71</v>
      </c>
      <c s="29" t="s">
        <v>113</v>
      </c>
      <c s="25" t="s">
        <v>47</v>
      </c>
      <c s="30" t="s">
        <v>114</v>
      </c>
      <c s="31" t="s">
        <v>115</v>
      </c>
      <c s="32">
        <v>10648.48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116</v>
      </c>
    </row>
    <row r="31" spans="1:5" ht="12.75">
      <c r="A31" s="39" t="s">
        <v>52</v>
      </c>
      <c r="E31" s="38" t="s">
        <v>647</v>
      </c>
    </row>
    <row r="32" spans="1:16" ht="12.75">
      <c r="A32" s="25" t="s">
        <v>45</v>
      </c>
      <c s="29" t="s">
        <v>76</v>
      </c>
      <c s="29" t="s">
        <v>648</v>
      </c>
      <c s="25" t="s">
        <v>47</v>
      </c>
      <c s="30" t="s">
        <v>649</v>
      </c>
      <c s="31" t="s">
        <v>65</v>
      </c>
      <c s="32">
        <v>342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38.25">
      <c r="A33" s="35" t="s">
        <v>50</v>
      </c>
      <c r="E33" s="36" t="s">
        <v>650</v>
      </c>
    </row>
    <row r="34" spans="1:5" ht="12.75">
      <c r="A34" s="39" t="s">
        <v>52</v>
      </c>
      <c r="E34" s="38" t="s">
        <v>651</v>
      </c>
    </row>
    <row r="35" spans="1:16" ht="12.75">
      <c r="A35" s="25" t="s">
        <v>45</v>
      </c>
      <c s="29" t="s">
        <v>40</v>
      </c>
      <c s="29" t="s">
        <v>118</v>
      </c>
      <c s="25" t="s">
        <v>47</v>
      </c>
      <c s="30" t="s">
        <v>119</v>
      </c>
      <c s="31" t="s">
        <v>65</v>
      </c>
      <c s="32">
        <v>17350.42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63.75">
      <c r="A36" s="35" t="s">
        <v>50</v>
      </c>
      <c r="E36" s="36" t="s">
        <v>120</v>
      </c>
    </row>
    <row r="37" spans="1:5" ht="38.25">
      <c r="A37" s="39" t="s">
        <v>52</v>
      </c>
      <c r="E37" s="38" t="s">
        <v>652</v>
      </c>
    </row>
    <row r="38" spans="1:16" ht="12.75">
      <c r="A38" s="25" t="s">
        <v>45</v>
      </c>
      <c s="29" t="s">
        <v>42</v>
      </c>
      <c s="29" t="s">
        <v>122</v>
      </c>
      <c s="25" t="s">
        <v>47</v>
      </c>
      <c s="30" t="s">
        <v>123</v>
      </c>
      <c s="31" t="s">
        <v>65</v>
      </c>
      <c s="32">
        <v>1455.535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124</v>
      </c>
    </row>
    <row r="40" spans="1:5" ht="38.25">
      <c r="A40" s="39" t="s">
        <v>52</v>
      </c>
      <c r="E40" s="38" t="s">
        <v>653</v>
      </c>
    </row>
    <row r="41" spans="1:16" ht="12.75">
      <c r="A41" s="25" t="s">
        <v>45</v>
      </c>
      <c s="29" t="s">
        <v>130</v>
      </c>
      <c s="29" t="s">
        <v>126</v>
      </c>
      <c s="25" t="s">
        <v>47</v>
      </c>
      <c s="30" t="s">
        <v>127</v>
      </c>
      <c s="31" t="s">
        <v>65</v>
      </c>
      <c s="32">
        <v>2447.963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128</v>
      </c>
    </row>
    <row r="43" spans="1:5" ht="51">
      <c r="A43" s="39" t="s">
        <v>52</v>
      </c>
      <c r="E43" s="38" t="s">
        <v>654</v>
      </c>
    </row>
    <row r="44" spans="1:16" ht="12.75">
      <c r="A44" s="25" t="s">
        <v>45</v>
      </c>
      <c s="29" t="s">
        <v>132</v>
      </c>
      <c s="29" t="s">
        <v>77</v>
      </c>
      <c s="25" t="s">
        <v>47</v>
      </c>
      <c s="30" t="s">
        <v>78</v>
      </c>
      <c s="31" t="s">
        <v>65</v>
      </c>
      <c s="32">
        <v>17692.42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12.75">
      <c r="A45" s="35" t="s">
        <v>50</v>
      </c>
      <c r="E45" s="36" t="s">
        <v>655</v>
      </c>
    </row>
    <row r="46" spans="1:5" ht="12.75">
      <c r="A46" s="39" t="s">
        <v>52</v>
      </c>
      <c r="E46" s="38" t="s">
        <v>656</v>
      </c>
    </row>
    <row r="47" spans="1:16" ht="12.75">
      <c r="A47" s="25" t="s">
        <v>45</v>
      </c>
      <c s="29" t="s">
        <v>137</v>
      </c>
      <c s="29" t="s">
        <v>133</v>
      </c>
      <c s="25" t="s">
        <v>47</v>
      </c>
      <c s="30" t="s">
        <v>134</v>
      </c>
      <c s="31" t="s">
        <v>65</v>
      </c>
      <c s="32">
        <v>2080.097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51">
      <c r="A48" s="35" t="s">
        <v>50</v>
      </c>
      <c r="E48" s="36" t="s">
        <v>135</v>
      </c>
    </row>
    <row r="49" spans="1:5" ht="51">
      <c r="A49" s="39" t="s">
        <v>52</v>
      </c>
      <c r="E49" s="38" t="s">
        <v>657</v>
      </c>
    </row>
    <row r="50" spans="1:16" ht="12.75">
      <c r="A50" s="25" t="s">
        <v>45</v>
      </c>
      <c s="29" t="s">
        <v>142</v>
      </c>
      <c s="29" t="s">
        <v>138</v>
      </c>
      <c s="25" t="s">
        <v>63</v>
      </c>
      <c s="30" t="s">
        <v>139</v>
      </c>
      <c s="31" t="s">
        <v>65</v>
      </c>
      <c s="32">
        <v>3491.141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25.5">
      <c r="A51" s="35" t="s">
        <v>50</v>
      </c>
      <c r="E51" s="36" t="s">
        <v>140</v>
      </c>
    </row>
    <row r="52" spans="1:5" ht="12.75">
      <c r="A52" s="39" t="s">
        <v>52</v>
      </c>
      <c r="E52" s="38" t="s">
        <v>658</v>
      </c>
    </row>
    <row r="53" spans="1:16" ht="12.75">
      <c r="A53" s="25" t="s">
        <v>45</v>
      </c>
      <c s="29" t="s">
        <v>145</v>
      </c>
      <c s="29" t="s">
        <v>138</v>
      </c>
      <c s="25" t="s">
        <v>68</v>
      </c>
      <c s="30" t="s">
        <v>139</v>
      </c>
      <c s="31" t="s">
        <v>65</v>
      </c>
      <c s="32">
        <v>4885.43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25.5">
      <c r="A54" s="35" t="s">
        <v>50</v>
      </c>
      <c r="E54" s="36" t="s">
        <v>143</v>
      </c>
    </row>
    <row r="55" spans="1:5" ht="12.75">
      <c r="A55" s="39" t="s">
        <v>52</v>
      </c>
      <c r="E55" s="38" t="s">
        <v>659</v>
      </c>
    </row>
    <row r="56" spans="1:16" ht="12.75">
      <c r="A56" s="25" t="s">
        <v>45</v>
      </c>
      <c s="29" t="s">
        <v>150</v>
      </c>
      <c s="29" t="s">
        <v>146</v>
      </c>
      <c s="25" t="s">
        <v>63</v>
      </c>
      <c s="30" t="s">
        <v>147</v>
      </c>
      <c s="31" t="s">
        <v>49</v>
      </c>
      <c s="32">
        <v>13108.24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660</v>
      </c>
    </row>
    <row r="58" spans="1:5" ht="12.75">
      <c r="A58" s="39" t="s">
        <v>52</v>
      </c>
      <c r="E58" s="38" t="s">
        <v>661</v>
      </c>
    </row>
    <row r="59" spans="1:16" ht="12.75">
      <c r="A59" s="25" t="s">
        <v>45</v>
      </c>
      <c s="29" t="s">
        <v>153</v>
      </c>
      <c s="29" t="s">
        <v>146</v>
      </c>
      <c s="25" t="s">
        <v>68</v>
      </c>
      <c s="30" t="s">
        <v>147</v>
      </c>
      <c s="31" t="s">
        <v>49</v>
      </c>
      <c s="32">
        <v>14716.15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151</v>
      </c>
    </row>
    <row r="61" spans="1:5" ht="12.75">
      <c r="A61" s="39" t="s">
        <v>52</v>
      </c>
      <c r="E61" s="38" t="s">
        <v>662</v>
      </c>
    </row>
    <row r="62" spans="1:16" ht="12.75">
      <c r="A62" s="25" t="s">
        <v>45</v>
      </c>
      <c s="29" t="s">
        <v>158</v>
      </c>
      <c s="29" t="s">
        <v>154</v>
      </c>
      <c s="25" t="s">
        <v>47</v>
      </c>
      <c s="30" t="s">
        <v>155</v>
      </c>
      <c s="31" t="s">
        <v>49</v>
      </c>
      <c s="32">
        <v>9507.71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156</v>
      </c>
    </row>
    <row r="64" spans="1:5" ht="38.25">
      <c r="A64" s="39" t="s">
        <v>52</v>
      </c>
      <c r="E64" s="38" t="s">
        <v>663</v>
      </c>
    </row>
    <row r="65" spans="1:16" ht="12.75">
      <c r="A65" s="25" t="s">
        <v>45</v>
      </c>
      <c s="29" t="s">
        <v>163</v>
      </c>
      <c s="29" t="s">
        <v>159</v>
      </c>
      <c s="25" t="s">
        <v>47</v>
      </c>
      <c s="30" t="s">
        <v>160</v>
      </c>
      <c s="31" t="s">
        <v>65</v>
      </c>
      <c s="32">
        <v>1415.312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25.5">
      <c r="A66" s="35" t="s">
        <v>50</v>
      </c>
      <c r="E66" s="36" t="s">
        <v>161</v>
      </c>
    </row>
    <row r="67" spans="1:5" ht="25.5">
      <c r="A67" s="39" t="s">
        <v>52</v>
      </c>
      <c r="E67" s="38" t="s">
        <v>664</v>
      </c>
    </row>
    <row r="68" spans="1:16" ht="12.75">
      <c r="A68" s="25" t="s">
        <v>45</v>
      </c>
      <c s="29" t="s">
        <v>167</v>
      </c>
      <c s="29" t="s">
        <v>164</v>
      </c>
      <c s="25" t="s">
        <v>47</v>
      </c>
      <c s="30" t="s">
        <v>165</v>
      </c>
      <c s="31" t="s">
        <v>65</v>
      </c>
      <c s="32">
        <v>10.845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161</v>
      </c>
    </row>
    <row r="70" spans="1:5" ht="12.75">
      <c r="A70" s="39" t="s">
        <v>52</v>
      </c>
      <c r="E70" s="38" t="s">
        <v>665</v>
      </c>
    </row>
    <row r="71" spans="1:16" ht="12.75">
      <c r="A71" s="25" t="s">
        <v>45</v>
      </c>
      <c s="29" t="s">
        <v>173</v>
      </c>
      <c s="29" t="s">
        <v>168</v>
      </c>
      <c s="25" t="s">
        <v>47</v>
      </c>
      <c s="30" t="s">
        <v>169</v>
      </c>
      <c s="31" t="s">
        <v>49</v>
      </c>
      <c s="32">
        <v>9507.71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170</v>
      </c>
    </row>
    <row r="73" spans="1:5" ht="51">
      <c r="A73" s="37" t="s">
        <v>52</v>
      </c>
      <c r="E73" s="38" t="s">
        <v>666</v>
      </c>
    </row>
    <row r="74" spans="1:18" ht="12.75" customHeight="1">
      <c r="A74" s="6" t="s">
        <v>43</v>
      </c>
      <c s="6"/>
      <c s="44" t="s">
        <v>23</v>
      </c>
      <c s="6"/>
      <c s="27" t="s">
        <v>172</v>
      </c>
      <c s="6"/>
      <c s="6"/>
      <c s="6"/>
      <c s="45">
        <f>0+Q74</f>
      </c>
      <c r="O74">
        <f>0+R74</f>
      </c>
      <c r="Q74">
        <f>0+I75</f>
      </c>
      <c>
        <f>0+O75</f>
      </c>
    </row>
    <row r="75" spans="1:16" ht="12.75">
      <c r="A75" s="25" t="s">
        <v>45</v>
      </c>
      <c s="29" t="s">
        <v>180</v>
      </c>
      <c s="29" t="s">
        <v>174</v>
      </c>
      <c s="25" t="s">
        <v>47</v>
      </c>
      <c s="30" t="s">
        <v>175</v>
      </c>
      <c s="31" t="s">
        <v>176</v>
      </c>
      <c s="32">
        <v>82.68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76.5">
      <c r="A76" s="35" t="s">
        <v>50</v>
      </c>
      <c r="E76" s="36" t="s">
        <v>177</v>
      </c>
    </row>
    <row r="77" spans="1:5" ht="12.75">
      <c r="A77" s="37" t="s">
        <v>52</v>
      </c>
      <c r="E77" s="38" t="s">
        <v>667</v>
      </c>
    </row>
    <row r="78" spans="1:18" ht="12.75" customHeight="1">
      <c r="A78" s="6" t="s">
        <v>43</v>
      </c>
      <c s="6"/>
      <c s="44" t="s">
        <v>35</v>
      </c>
      <c s="6"/>
      <c s="27" t="s">
        <v>185</v>
      </c>
      <c s="6"/>
      <c s="6"/>
      <c s="6"/>
      <c s="45">
        <f>0+Q78</f>
      </c>
      <c r="O78">
        <f>0+R78</f>
      </c>
      <c r="Q78">
        <f>0+I79+I82+I85+I88+I91+I94+I97+I100+I103+I106</f>
      </c>
      <c>
        <f>0+O79+O82+O85+O88+O91+O94+O97+O100+O103+O106</f>
      </c>
    </row>
    <row r="79" spans="1:16" ht="12.75">
      <c r="A79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49</v>
      </c>
      <c s="32">
        <v>10306.133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51">
      <c r="A80" s="35" t="s">
        <v>50</v>
      </c>
      <c r="E80" s="36" t="s">
        <v>189</v>
      </c>
    </row>
    <row r="81" spans="1:5" ht="12.75">
      <c r="A81" s="39" t="s">
        <v>52</v>
      </c>
      <c r="E81" s="38" t="s">
        <v>668</v>
      </c>
    </row>
    <row r="82" spans="1:16" ht="12.75">
      <c r="A82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49</v>
      </c>
      <c s="32">
        <v>12521.47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51">
      <c r="A83" s="35" t="s">
        <v>50</v>
      </c>
      <c r="E83" s="36" t="s">
        <v>194</v>
      </c>
    </row>
    <row r="84" spans="1:5" ht="12.75">
      <c r="A84" s="39" t="s">
        <v>52</v>
      </c>
      <c r="E84" s="38" t="s">
        <v>669</v>
      </c>
    </row>
    <row r="85" spans="1:16" ht="12.75">
      <c r="A85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65</v>
      </c>
      <c s="32">
        <v>2080.097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51">
      <c r="A86" s="35" t="s">
        <v>50</v>
      </c>
      <c r="E86" s="36" t="s">
        <v>199</v>
      </c>
    </row>
    <row r="87" spans="1:5" ht="25.5">
      <c r="A87" s="39" t="s">
        <v>52</v>
      </c>
      <c r="E87" s="38" t="s">
        <v>670</v>
      </c>
    </row>
    <row r="88" spans="1:16" ht="12.75">
      <c r="A88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49</v>
      </c>
      <c s="32">
        <v>1801.77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51">
      <c r="A89" s="35" t="s">
        <v>50</v>
      </c>
      <c r="E89" s="36" t="s">
        <v>204</v>
      </c>
    </row>
    <row r="90" spans="1:5" ht="12.75">
      <c r="A90" s="39" t="s">
        <v>52</v>
      </c>
      <c r="E90" s="38" t="s">
        <v>671</v>
      </c>
    </row>
    <row r="91" spans="1:16" ht="12.75">
      <c r="A91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49</v>
      </c>
      <c s="32">
        <v>10306.133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51">
      <c r="A92" s="35" t="s">
        <v>50</v>
      </c>
      <c r="E92" s="36" t="s">
        <v>672</v>
      </c>
    </row>
    <row r="93" spans="1:5" ht="12.75">
      <c r="A93" s="39" t="s">
        <v>52</v>
      </c>
      <c r="E93" s="38" t="s">
        <v>668</v>
      </c>
    </row>
    <row r="94" spans="1:16" ht="12.75">
      <c r="A94" s="25" t="s">
        <v>45</v>
      </c>
      <c s="29" t="s">
        <v>210</v>
      </c>
      <c s="29" t="s">
        <v>211</v>
      </c>
      <c s="25" t="s">
        <v>63</v>
      </c>
      <c s="30" t="s">
        <v>212</v>
      </c>
      <c s="31" t="s">
        <v>49</v>
      </c>
      <c s="32">
        <v>9824.538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51">
      <c r="A95" s="35" t="s">
        <v>50</v>
      </c>
      <c r="E95" s="36" t="s">
        <v>213</v>
      </c>
    </row>
    <row r="96" spans="1:5" ht="12.75">
      <c r="A96" s="39" t="s">
        <v>52</v>
      </c>
      <c r="E96" s="38" t="s">
        <v>673</v>
      </c>
    </row>
    <row r="97" spans="1:16" ht="12.75">
      <c r="A97" s="25" t="s">
        <v>45</v>
      </c>
      <c s="29" t="s">
        <v>215</v>
      </c>
      <c s="29" t="s">
        <v>211</v>
      </c>
      <c s="25" t="s">
        <v>68</v>
      </c>
      <c s="30" t="s">
        <v>212</v>
      </c>
      <c s="31" t="s">
        <v>49</v>
      </c>
      <c s="32">
        <v>10065.336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51">
      <c r="A98" s="35" t="s">
        <v>50</v>
      </c>
      <c r="E98" s="36" t="s">
        <v>216</v>
      </c>
    </row>
    <row r="99" spans="1:5" ht="12.75">
      <c r="A99" s="39" t="s">
        <v>52</v>
      </c>
      <c r="E99" s="38" t="s">
        <v>674</v>
      </c>
    </row>
    <row r="100" spans="1:16" ht="12.75">
      <c r="A100" s="25" t="s">
        <v>45</v>
      </c>
      <c s="29" t="s">
        <v>218</v>
      </c>
      <c s="29" t="s">
        <v>219</v>
      </c>
      <c s="25" t="s">
        <v>47</v>
      </c>
      <c s="30" t="s">
        <v>220</v>
      </c>
      <c s="31" t="s">
        <v>49</v>
      </c>
      <c s="32">
        <v>9631.9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25.5">
      <c r="A101" s="35" t="s">
        <v>50</v>
      </c>
      <c r="E101" s="36" t="s">
        <v>221</v>
      </c>
    </row>
    <row r="102" spans="1:5" ht="12.75">
      <c r="A102" s="39" t="s">
        <v>52</v>
      </c>
      <c r="E102" s="38" t="s">
        <v>675</v>
      </c>
    </row>
    <row r="103" spans="1:16" ht="12.75">
      <c r="A103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49</v>
      </c>
      <c s="32">
        <v>9824.538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51">
      <c r="A104" s="35" t="s">
        <v>50</v>
      </c>
      <c r="E104" s="36" t="s">
        <v>226</v>
      </c>
    </row>
    <row r="105" spans="1:5" ht="12.75">
      <c r="A105" s="39" t="s">
        <v>52</v>
      </c>
      <c r="E105" s="38" t="s">
        <v>673</v>
      </c>
    </row>
    <row r="106" spans="1:16" ht="12.75">
      <c r="A106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49</v>
      </c>
      <c s="32">
        <v>10065.336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51">
      <c r="A107" s="35" t="s">
        <v>50</v>
      </c>
      <c r="E107" s="36" t="s">
        <v>230</v>
      </c>
    </row>
    <row r="108" spans="1:5" ht="12.75">
      <c r="A108" s="37" t="s">
        <v>52</v>
      </c>
      <c r="E108" s="38" t="s">
        <v>674</v>
      </c>
    </row>
    <row r="109" spans="1:18" ht="12.75" customHeight="1">
      <c r="A109" s="6" t="s">
        <v>43</v>
      </c>
      <c s="6"/>
      <c s="44" t="s">
        <v>40</v>
      </c>
      <c s="6"/>
      <c s="27" t="s">
        <v>231</v>
      </c>
      <c s="6"/>
      <c s="6"/>
      <c s="6"/>
      <c s="45">
        <f>0+Q109</f>
      </c>
      <c r="O109">
        <f>0+R109</f>
      </c>
      <c r="Q109">
        <f>0+I110+I113+I116+I119+I122+I125+I128+I131+I134+I137+I140+I143+I146+I149</f>
      </c>
      <c>
        <f>0+O110+O113+O116+O119+O122+O125+O128+O131+O134+O137+O140+O143+O146+O149</f>
      </c>
    </row>
    <row r="110" spans="1:16" ht="25.5">
      <c r="A110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176</v>
      </c>
      <c s="32">
        <v>89.8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235</v>
      </c>
    </row>
    <row r="112" spans="1:5" ht="12.75">
      <c r="A112" s="39" t="s">
        <v>52</v>
      </c>
      <c r="E112" s="38" t="s">
        <v>676</v>
      </c>
    </row>
    <row r="113" spans="1:16" ht="25.5">
      <c r="A113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176</v>
      </c>
      <c s="32">
        <v>123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51">
      <c r="A114" s="35" t="s">
        <v>50</v>
      </c>
      <c r="E114" s="36" t="s">
        <v>240</v>
      </c>
    </row>
    <row r="115" spans="1:5" ht="12.75">
      <c r="A115" s="39" t="s">
        <v>52</v>
      </c>
      <c r="E115" s="38" t="s">
        <v>677</v>
      </c>
    </row>
    <row r="116" spans="1:16" ht="12.75">
      <c r="A116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55</v>
      </c>
      <c s="32">
        <v>54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235</v>
      </c>
    </row>
    <row r="118" spans="1:5" ht="12.75">
      <c r="A118" s="39" t="s">
        <v>52</v>
      </c>
      <c r="E118" s="38" t="s">
        <v>678</v>
      </c>
    </row>
    <row r="119" spans="1:16" ht="12.75">
      <c r="A119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55</v>
      </c>
      <c s="32">
        <v>54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38.25">
      <c r="A120" s="35" t="s">
        <v>50</v>
      </c>
      <c r="E120" s="36" t="s">
        <v>249</v>
      </c>
    </row>
    <row r="121" spans="1:5" ht="25.5">
      <c r="A121" s="39" t="s">
        <v>52</v>
      </c>
      <c r="E121" s="38" t="s">
        <v>679</v>
      </c>
    </row>
    <row r="122" spans="1:16" ht="12.75">
      <c r="A122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55</v>
      </c>
      <c s="32">
        <v>54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47</v>
      </c>
    </row>
    <row r="124" spans="1:5" ht="12.75">
      <c r="A124" s="39" t="s">
        <v>52</v>
      </c>
      <c r="E124" s="38" t="s">
        <v>680</v>
      </c>
    </row>
    <row r="125" spans="1:16" ht="25.5">
      <c r="A125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55</v>
      </c>
      <c s="32">
        <v>8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47</v>
      </c>
    </row>
    <row r="127" spans="1:5" ht="89.25">
      <c r="A127" s="39" t="s">
        <v>52</v>
      </c>
      <c r="E127" s="38" t="s">
        <v>681</v>
      </c>
    </row>
    <row r="128" spans="1:16" ht="12.75">
      <c r="A128" s="25" t="s">
        <v>45</v>
      </c>
      <c s="29" t="s">
        <v>259</v>
      </c>
      <c s="29" t="s">
        <v>260</v>
      </c>
      <c s="25" t="s">
        <v>47</v>
      </c>
      <c s="30" t="s">
        <v>261</v>
      </c>
      <c s="31" t="s">
        <v>55</v>
      </c>
      <c s="32">
        <v>21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38.25">
      <c r="A129" s="35" t="s">
        <v>50</v>
      </c>
      <c r="E129" s="36" t="s">
        <v>262</v>
      </c>
    </row>
    <row r="130" spans="1:5" ht="165.75">
      <c r="A130" s="39" t="s">
        <v>52</v>
      </c>
      <c r="E130" s="38" t="s">
        <v>682</v>
      </c>
    </row>
    <row r="131" spans="1:16" ht="12.75">
      <c r="A131" s="25" t="s">
        <v>45</v>
      </c>
      <c s="29" t="s">
        <v>264</v>
      </c>
      <c s="29" t="s">
        <v>273</v>
      </c>
      <c s="25" t="s">
        <v>47</v>
      </c>
      <c s="30" t="s">
        <v>274</v>
      </c>
      <c s="31" t="s">
        <v>55</v>
      </c>
      <c s="32">
        <v>12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51">
      <c r="A132" s="35" t="s">
        <v>50</v>
      </c>
      <c r="E132" s="36" t="s">
        <v>275</v>
      </c>
    </row>
    <row r="133" spans="1:5" ht="165.75">
      <c r="A133" s="39" t="s">
        <v>52</v>
      </c>
      <c r="E133" s="38" t="s">
        <v>683</v>
      </c>
    </row>
    <row r="134" spans="1:16" ht="25.5">
      <c r="A134" s="25" t="s">
        <v>45</v>
      </c>
      <c s="29" t="s">
        <v>268</v>
      </c>
      <c s="29" t="s">
        <v>278</v>
      </c>
      <c s="25" t="s">
        <v>47</v>
      </c>
      <c s="30" t="s">
        <v>279</v>
      </c>
      <c s="31" t="s">
        <v>55</v>
      </c>
      <c s="32">
        <v>5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47</v>
      </c>
    </row>
    <row r="136" spans="1:5" ht="89.25">
      <c r="A136" s="39" t="s">
        <v>52</v>
      </c>
      <c r="E136" s="38" t="s">
        <v>684</v>
      </c>
    </row>
    <row r="137" spans="1:16" ht="25.5">
      <c r="A137" s="25" t="s">
        <v>45</v>
      </c>
      <c s="29" t="s">
        <v>272</v>
      </c>
      <c s="29" t="s">
        <v>282</v>
      </c>
      <c s="25" t="s">
        <v>47</v>
      </c>
      <c s="30" t="s">
        <v>283</v>
      </c>
      <c s="31" t="s">
        <v>49</v>
      </c>
      <c s="32">
        <v>152.423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25.5">
      <c r="A138" s="35" t="s">
        <v>50</v>
      </c>
      <c r="E138" s="36" t="s">
        <v>284</v>
      </c>
    </row>
    <row r="139" spans="1:5" ht="51">
      <c r="A139" s="39" t="s">
        <v>52</v>
      </c>
      <c r="E139" s="38" t="s">
        <v>685</v>
      </c>
    </row>
    <row r="140" spans="1:16" ht="12.75">
      <c r="A140" s="25" t="s">
        <v>45</v>
      </c>
      <c s="29" t="s">
        <v>277</v>
      </c>
      <c s="29" t="s">
        <v>287</v>
      </c>
      <c s="25" t="s">
        <v>47</v>
      </c>
      <c s="30" t="s">
        <v>288</v>
      </c>
      <c s="31" t="s">
        <v>49</v>
      </c>
      <c s="32">
        <v>550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25.5">
      <c r="A141" s="35" t="s">
        <v>50</v>
      </c>
      <c r="E141" s="36" t="s">
        <v>284</v>
      </c>
    </row>
    <row r="142" spans="1:5" ht="12.75">
      <c r="A142" s="39" t="s">
        <v>52</v>
      </c>
      <c r="E142" s="38" t="s">
        <v>686</v>
      </c>
    </row>
    <row r="143" spans="1:16" ht="12.75">
      <c r="A143" s="25" t="s">
        <v>45</v>
      </c>
      <c s="29" t="s">
        <v>281</v>
      </c>
      <c s="29" t="s">
        <v>291</v>
      </c>
      <c s="25" t="s">
        <v>47</v>
      </c>
      <c s="30" t="s">
        <v>292</v>
      </c>
      <c s="31" t="s">
        <v>55</v>
      </c>
      <c s="32">
        <v>8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235</v>
      </c>
    </row>
    <row r="145" spans="1:5" ht="12.75">
      <c r="A145" s="39" t="s">
        <v>52</v>
      </c>
      <c r="E145" s="38" t="s">
        <v>687</v>
      </c>
    </row>
    <row r="146" spans="1:16" ht="12.75">
      <c r="A146" s="25" t="s">
        <v>45</v>
      </c>
      <c s="29" t="s">
        <v>286</v>
      </c>
      <c s="29" t="s">
        <v>300</v>
      </c>
      <c s="25" t="s">
        <v>47</v>
      </c>
      <c s="30" t="s">
        <v>301</v>
      </c>
      <c s="31" t="s">
        <v>49</v>
      </c>
      <c s="32">
        <v>10000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302</v>
      </c>
    </row>
    <row r="148" spans="1:5" ht="12.75">
      <c r="A148" s="39" t="s">
        <v>52</v>
      </c>
      <c r="E148" s="38" t="s">
        <v>47</v>
      </c>
    </row>
    <row r="149" spans="1:16" ht="12.75">
      <c r="A149" s="25" t="s">
        <v>45</v>
      </c>
      <c s="29" t="s">
        <v>290</v>
      </c>
      <c s="29" t="s">
        <v>688</v>
      </c>
      <c s="25" t="s">
        <v>47</v>
      </c>
      <c s="30" t="s">
        <v>689</v>
      </c>
      <c s="31" t="s">
        <v>690</v>
      </c>
      <c s="32">
        <v>1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27.5">
      <c r="A150" s="35" t="s">
        <v>50</v>
      </c>
      <c r="E150" s="36" t="s">
        <v>691</v>
      </c>
    </row>
    <row r="151" spans="1:5" ht="12.75">
      <c r="A151" s="37" t="s">
        <v>52</v>
      </c>
      <c r="E151" s="38" t="s">
        <v>47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0+O9+O13+O68+O93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692</v>
      </c>
      <c s="40">
        <f>0+I9+I13+I68+I93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636</v>
      </c>
      <c s="1"/>
      <c s="14" t="s">
        <v>637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692</v>
      </c>
      <c s="6"/>
      <c s="18" t="s">
        <v>693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594.174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38.25">
      <c r="A12" s="37" t="s">
        <v>52</v>
      </c>
      <c r="E12" s="38" t="s">
        <v>695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0+I14+I17+I20+I23+I26+I29+I32+I35+I38+I41+I44+I47+I50+I53+I56+I59+I62+I65</f>
      </c>
      <c>
        <f>0+O14+O17+O20+O23+O26+O29+O32+O35+O38+O41+O44+O47+O50+O53+O56+O59+O62+O65</f>
      </c>
    </row>
    <row r="14" spans="1:16" ht="25.5">
      <c r="A14" s="25" t="s">
        <v>45</v>
      </c>
      <c s="29" t="s">
        <v>23</v>
      </c>
      <c s="29" t="s">
        <v>93</v>
      </c>
      <c s="25" t="s">
        <v>47</v>
      </c>
      <c s="30" t="s">
        <v>94</v>
      </c>
      <c s="31" t="s">
        <v>65</v>
      </c>
      <c s="32">
        <v>30.723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76.5">
      <c r="A15" s="35" t="s">
        <v>50</v>
      </c>
      <c r="E15" s="36" t="s">
        <v>95</v>
      </c>
    </row>
    <row r="16" spans="1:5" ht="25.5">
      <c r="A16" s="39" t="s">
        <v>52</v>
      </c>
      <c r="E16" s="38" t="s">
        <v>696</v>
      </c>
    </row>
    <row r="17" spans="1:16" ht="25.5">
      <c r="A17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65</v>
      </c>
      <c s="32">
        <v>6.52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51">
      <c r="A18" s="35" t="s">
        <v>50</v>
      </c>
      <c r="E18" s="36" t="s">
        <v>99</v>
      </c>
    </row>
    <row r="19" spans="1:5" ht="25.5">
      <c r="A19" s="39" t="s">
        <v>52</v>
      </c>
      <c r="E19" s="38" t="s">
        <v>697</v>
      </c>
    </row>
    <row r="20" spans="1:16" ht="12.75">
      <c r="A20" s="25" t="s">
        <v>45</v>
      </c>
      <c s="29" t="s">
        <v>33</v>
      </c>
      <c s="29" t="s">
        <v>101</v>
      </c>
      <c s="25" t="s">
        <v>47</v>
      </c>
      <c s="30" t="s">
        <v>102</v>
      </c>
      <c s="31" t="s">
        <v>65</v>
      </c>
      <c s="32">
        <v>25.974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76.5">
      <c r="A21" s="35" t="s">
        <v>50</v>
      </c>
      <c r="E21" s="36" t="s">
        <v>103</v>
      </c>
    </row>
    <row r="22" spans="1:5" ht="63.75">
      <c r="A22" s="39" t="s">
        <v>52</v>
      </c>
      <c r="E22" s="38" t="s">
        <v>698</v>
      </c>
    </row>
    <row r="23" spans="1:16" ht="12.75">
      <c r="A23" s="25" t="s">
        <v>45</v>
      </c>
      <c s="29" t="s">
        <v>35</v>
      </c>
      <c s="29" t="s">
        <v>105</v>
      </c>
      <c s="25" t="s">
        <v>47</v>
      </c>
      <c s="30" t="s">
        <v>106</v>
      </c>
      <c s="31" t="s">
        <v>65</v>
      </c>
      <c s="32">
        <v>6.375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38.25">
      <c r="A24" s="35" t="s">
        <v>50</v>
      </c>
      <c r="E24" s="36" t="s">
        <v>107</v>
      </c>
    </row>
    <row r="25" spans="1:5" ht="12.75">
      <c r="A25" s="39" t="s">
        <v>52</v>
      </c>
      <c r="E25" s="38" t="s">
        <v>699</v>
      </c>
    </row>
    <row r="26" spans="1:16" ht="12.75">
      <c r="A26" s="25" t="s">
        <v>45</v>
      </c>
      <c s="29" t="s">
        <v>37</v>
      </c>
      <c s="29" t="s">
        <v>109</v>
      </c>
      <c s="25" t="s">
        <v>47</v>
      </c>
      <c s="30" t="s">
        <v>110</v>
      </c>
      <c s="31" t="s">
        <v>65</v>
      </c>
      <c s="32">
        <v>17.966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76.5">
      <c r="A27" s="35" t="s">
        <v>50</v>
      </c>
      <c r="E27" s="36" t="s">
        <v>111</v>
      </c>
    </row>
    <row r="28" spans="1:5" ht="63.75">
      <c r="A28" s="39" t="s">
        <v>52</v>
      </c>
      <c r="E28" s="38" t="s">
        <v>700</v>
      </c>
    </row>
    <row r="29" spans="1:16" ht="12.75">
      <c r="A29" s="25" t="s">
        <v>45</v>
      </c>
      <c s="29" t="s">
        <v>71</v>
      </c>
      <c s="29" t="s">
        <v>113</v>
      </c>
      <c s="25" t="s">
        <v>47</v>
      </c>
      <c s="30" t="s">
        <v>114</v>
      </c>
      <c s="31" t="s">
        <v>115</v>
      </c>
      <c s="32">
        <v>247.931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116</v>
      </c>
    </row>
    <row r="31" spans="1:5" ht="12.75">
      <c r="A31" s="39" t="s">
        <v>52</v>
      </c>
      <c r="E31" s="38" t="s">
        <v>701</v>
      </c>
    </row>
    <row r="32" spans="1:16" ht="12.75">
      <c r="A32" s="25" t="s">
        <v>45</v>
      </c>
      <c s="29" t="s">
        <v>76</v>
      </c>
      <c s="29" t="s">
        <v>118</v>
      </c>
      <c s="25" t="s">
        <v>47</v>
      </c>
      <c s="30" t="s">
        <v>119</v>
      </c>
      <c s="31" t="s">
        <v>65</v>
      </c>
      <c s="32">
        <v>322.49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51">
      <c r="A33" s="35" t="s">
        <v>50</v>
      </c>
      <c r="E33" s="36" t="s">
        <v>307</v>
      </c>
    </row>
    <row r="34" spans="1:5" ht="12.75">
      <c r="A34" s="39" t="s">
        <v>52</v>
      </c>
      <c r="E34" s="38" t="s">
        <v>702</v>
      </c>
    </row>
    <row r="35" spans="1:16" ht="12.75">
      <c r="A35" s="25" t="s">
        <v>45</v>
      </c>
      <c s="29" t="s">
        <v>40</v>
      </c>
      <c s="29" t="s">
        <v>122</v>
      </c>
      <c s="25" t="s">
        <v>47</v>
      </c>
      <c s="30" t="s">
        <v>123</v>
      </c>
      <c s="31" t="s">
        <v>65</v>
      </c>
      <c s="32">
        <v>31.39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25.5">
      <c r="A36" s="35" t="s">
        <v>50</v>
      </c>
      <c r="E36" s="36" t="s">
        <v>124</v>
      </c>
    </row>
    <row r="37" spans="1:5" ht="12.75">
      <c r="A37" s="39" t="s">
        <v>52</v>
      </c>
      <c r="E37" s="38" t="s">
        <v>703</v>
      </c>
    </row>
    <row r="38" spans="1:16" ht="12.75">
      <c r="A38" s="25" t="s">
        <v>45</v>
      </c>
      <c s="29" t="s">
        <v>42</v>
      </c>
      <c s="29" t="s">
        <v>126</v>
      </c>
      <c s="25" t="s">
        <v>47</v>
      </c>
      <c s="30" t="s">
        <v>127</v>
      </c>
      <c s="31" t="s">
        <v>65</v>
      </c>
      <c s="32">
        <v>56.697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128</v>
      </c>
    </row>
    <row r="40" spans="1:5" ht="51">
      <c r="A40" s="39" t="s">
        <v>52</v>
      </c>
      <c r="E40" s="38" t="s">
        <v>704</v>
      </c>
    </row>
    <row r="41" spans="1:16" ht="12.75">
      <c r="A41" s="25" t="s">
        <v>45</v>
      </c>
      <c s="29" t="s">
        <v>130</v>
      </c>
      <c s="29" t="s">
        <v>77</v>
      </c>
      <c s="25" t="s">
        <v>47</v>
      </c>
      <c s="30" t="s">
        <v>78</v>
      </c>
      <c s="31" t="s">
        <v>65</v>
      </c>
      <c s="32">
        <v>322.49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310</v>
      </c>
    </row>
    <row r="43" spans="1:5" ht="12.75">
      <c r="A43" s="39" t="s">
        <v>52</v>
      </c>
      <c r="E43" s="38" t="s">
        <v>705</v>
      </c>
    </row>
    <row r="44" spans="1:16" ht="12.75">
      <c r="A44" s="25" t="s">
        <v>45</v>
      </c>
      <c s="29" t="s">
        <v>132</v>
      </c>
      <c s="29" t="s">
        <v>133</v>
      </c>
      <c s="25" t="s">
        <v>47</v>
      </c>
      <c s="30" t="s">
        <v>134</v>
      </c>
      <c s="31" t="s">
        <v>65</v>
      </c>
      <c s="32">
        <v>65.05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51">
      <c r="A45" s="35" t="s">
        <v>50</v>
      </c>
      <c r="E45" s="36" t="s">
        <v>135</v>
      </c>
    </row>
    <row r="46" spans="1:5" ht="51">
      <c r="A46" s="39" t="s">
        <v>52</v>
      </c>
      <c r="E46" s="38" t="s">
        <v>706</v>
      </c>
    </row>
    <row r="47" spans="1:16" ht="12.75">
      <c r="A47" s="25" t="s">
        <v>45</v>
      </c>
      <c s="29" t="s">
        <v>137</v>
      </c>
      <c s="29" t="s">
        <v>138</v>
      </c>
      <c s="25" t="s">
        <v>63</v>
      </c>
      <c s="30" t="s">
        <v>139</v>
      </c>
      <c s="31" t="s">
        <v>65</v>
      </c>
      <c s="32">
        <v>4.92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25.5">
      <c r="A48" s="35" t="s">
        <v>50</v>
      </c>
      <c r="E48" s="36" t="s">
        <v>140</v>
      </c>
    </row>
    <row r="49" spans="1:5" ht="12.75">
      <c r="A49" s="39" t="s">
        <v>52</v>
      </c>
      <c r="E49" s="38" t="s">
        <v>707</v>
      </c>
    </row>
    <row r="50" spans="1:16" ht="12.75">
      <c r="A50" s="25" t="s">
        <v>45</v>
      </c>
      <c s="29" t="s">
        <v>142</v>
      </c>
      <c s="29" t="s">
        <v>138</v>
      </c>
      <c s="25" t="s">
        <v>68</v>
      </c>
      <c s="30" t="s">
        <v>139</v>
      </c>
      <c s="31" t="s">
        <v>65</v>
      </c>
      <c s="32">
        <v>115.41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25.5">
      <c r="A51" s="35" t="s">
        <v>50</v>
      </c>
      <c r="E51" s="36" t="s">
        <v>143</v>
      </c>
    </row>
    <row r="52" spans="1:5" ht="12.75">
      <c r="A52" s="39" t="s">
        <v>52</v>
      </c>
      <c r="E52" s="38" t="s">
        <v>708</v>
      </c>
    </row>
    <row r="53" spans="1:16" ht="12.75">
      <c r="A53" s="25" t="s">
        <v>45</v>
      </c>
      <c s="29" t="s">
        <v>145</v>
      </c>
      <c s="29" t="s">
        <v>146</v>
      </c>
      <c s="25" t="s">
        <v>63</v>
      </c>
      <c s="30" t="s">
        <v>147</v>
      </c>
      <c s="31" t="s">
        <v>49</v>
      </c>
      <c s="32">
        <v>206.31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148</v>
      </c>
    </row>
    <row r="55" spans="1:5" ht="12.75">
      <c r="A55" s="39" t="s">
        <v>52</v>
      </c>
      <c r="E55" s="38" t="s">
        <v>709</v>
      </c>
    </row>
    <row r="56" spans="1:16" ht="12.75">
      <c r="A56" s="25" t="s">
        <v>45</v>
      </c>
      <c s="29" t="s">
        <v>150</v>
      </c>
      <c s="29" t="s">
        <v>146</v>
      </c>
      <c s="25" t="s">
        <v>68</v>
      </c>
      <c s="30" t="s">
        <v>147</v>
      </c>
      <c s="31" t="s">
        <v>49</v>
      </c>
      <c s="32">
        <v>231.62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151</v>
      </c>
    </row>
    <row r="58" spans="1:5" ht="12.75">
      <c r="A58" s="39" t="s">
        <v>52</v>
      </c>
      <c r="E58" s="38" t="s">
        <v>710</v>
      </c>
    </row>
    <row r="59" spans="1:16" ht="12.75">
      <c r="A59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49</v>
      </c>
      <c s="32">
        <v>209.28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156</v>
      </c>
    </row>
    <row r="61" spans="1:5" ht="12.75">
      <c r="A61" s="39" t="s">
        <v>52</v>
      </c>
      <c r="E61" s="38" t="s">
        <v>711</v>
      </c>
    </row>
    <row r="62" spans="1:16" ht="12.75">
      <c r="A62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65</v>
      </c>
      <c s="32">
        <v>31.392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50</v>
      </c>
      <c r="E63" s="36" t="s">
        <v>161</v>
      </c>
    </row>
    <row r="64" spans="1:5" ht="12.75">
      <c r="A64" s="39" t="s">
        <v>52</v>
      </c>
      <c r="E64" s="38" t="s">
        <v>712</v>
      </c>
    </row>
    <row r="65" spans="1:16" ht="12.75">
      <c r="A65" s="25" t="s">
        <v>45</v>
      </c>
      <c s="29" t="s">
        <v>163</v>
      </c>
      <c s="29" t="s">
        <v>168</v>
      </c>
      <c s="25" t="s">
        <v>47</v>
      </c>
      <c s="30" t="s">
        <v>169</v>
      </c>
      <c s="31" t="s">
        <v>49</v>
      </c>
      <c s="32">
        <v>209.28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170</v>
      </c>
    </row>
    <row r="67" spans="1:5" ht="25.5">
      <c r="A67" s="37" t="s">
        <v>52</v>
      </c>
      <c r="E67" s="38" t="s">
        <v>713</v>
      </c>
    </row>
    <row r="68" spans="1:18" ht="12.75" customHeight="1">
      <c r="A68" s="6" t="s">
        <v>43</v>
      </c>
      <c s="6"/>
      <c s="44" t="s">
        <v>35</v>
      </c>
      <c s="6"/>
      <c s="27" t="s">
        <v>185</v>
      </c>
      <c s="6"/>
      <c s="6"/>
      <c s="6"/>
      <c s="45">
        <f>0+Q68</f>
      </c>
      <c r="O68">
        <f>0+R68</f>
      </c>
      <c r="Q68">
        <f>0+I69+I72+I75+I78+I81+I84+I87+I90</f>
      </c>
      <c>
        <f>0+O69+O72+O75+O78+O81+O84+O87+O90</f>
      </c>
    </row>
    <row r="69" spans="1:16" ht="12.75">
      <c r="A69" s="25" t="s">
        <v>45</v>
      </c>
      <c s="29" t="s">
        <v>167</v>
      </c>
      <c s="29" t="s">
        <v>317</v>
      </c>
      <c s="25" t="s">
        <v>47</v>
      </c>
      <c s="30" t="s">
        <v>318</v>
      </c>
      <c s="31" t="s">
        <v>49</v>
      </c>
      <c s="32">
        <v>147.488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51">
      <c r="A70" s="35" t="s">
        <v>50</v>
      </c>
      <c r="E70" s="36" t="s">
        <v>319</v>
      </c>
    </row>
    <row r="71" spans="1:5" ht="12.75">
      <c r="A71" s="39" t="s">
        <v>52</v>
      </c>
      <c r="E71" s="38" t="s">
        <v>714</v>
      </c>
    </row>
    <row r="72" spans="1:16" ht="12.75">
      <c r="A72" s="25" t="s">
        <v>45</v>
      </c>
      <c s="29" t="s">
        <v>173</v>
      </c>
      <c s="29" t="s">
        <v>192</v>
      </c>
      <c s="25" t="s">
        <v>47</v>
      </c>
      <c s="30" t="s">
        <v>193</v>
      </c>
      <c s="31" t="s">
        <v>49</v>
      </c>
      <c s="32">
        <v>189.434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51">
      <c r="A73" s="35" t="s">
        <v>50</v>
      </c>
      <c r="E73" s="36" t="s">
        <v>321</v>
      </c>
    </row>
    <row r="74" spans="1:5" ht="12.75">
      <c r="A74" s="39" t="s">
        <v>52</v>
      </c>
      <c r="E74" s="38" t="s">
        <v>715</v>
      </c>
    </row>
    <row r="75" spans="1:16" ht="12.75">
      <c r="A75" s="25" t="s">
        <v>45</v>
      </c>
      <c s="29" t="s">
        <v>180</v>
      </c>
      <c s="29" t="s">
        <v>197</v>
      </c>
      <c s="25" t="s">
        <v>47</v>
      </c>
      <c s="30" t="s">
        <v>198</v>
      </c>
      <c s="31" t="s">
        <v>65</v>
      </c>
      <c s="32">
        <v>65.05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51">
      <c r="A76" s="35" t="s">
        <v>50</v>
      </c>
      <c r="E76" s="36" t="s">
        <v>199</v>
      </c>
    </row>
    <row r="77" spans="1:5" ht="25.5">
      <c r="A77" s="39" t="s">
        <v>52</v>
      </c>
      <c r="E77" s="38" t="s">
        <v>716</v>
      </c>
    </row>
    <row r="78" spans="1:16" ht="12.75">
      <c r="A78" s="25" t="s">
        <v>45</v>
      </c>
      <c s="29" t="s">
        <v>186</v>
      </c>
      <c s="29" t="s">
        <v>202</v>
      </c>
      <c s="25" t="s">
        <v>47</v>
      </c>
      <c s="30" t="s">
        <v>203</v>
      </c>
      <c s="31" t="s">
        <v>49</v>
      </c>
      <c s="32">
        <v>42.5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51">
      <c r="A79" s="35" t="s">
        <v>50</v>
      </c>
      <c r="E79" s="36" t="s">
        <v>204</v>
      </c>
    </row>
    <row r="80" spans="1:5" ht="12.75">
      <c r="A80" s="39" t="s">
        <v>52</v>
      </c>
      <c r="E80" s="38" t="s">
        <v>717</v>
      </c>
    </row>
    <row r="81" spans="1:16" ht="12.75">
      <c r="A81" s="25" t="s">
        <v>45</v>
      </c>
      <c s="29" t="s">
        <v>191</v>
      </c>
      <c s="29" t="s">
        <v>207</v>
      </c>
      <c s="25" t="s">
        <v>47</v>
      </c>
      <c s="30" t="s">
        <v>208</v>
      </c>
      <c s="31" t="s">
        <v>49</v>
      </c>
      <c s="32">
        <v>147.488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51">
      <c r="A82" s="35" t="s">
        <v>50</v>
      </c>
      <c r="E82" s="36" t="s">
        <v>323</v>
      </c>
    </row>
    <row r="83" spans="1:5" ht="12.75">
      <c r="A83" s="39" t="s">
        <v>52</v>
      </c>
      <c r="E83" s="38" t="s">
        <v>714</v>
      </c>
    </row>
    <row r="84" spans="1:16" ht="12.75">
      <c r="A84" s="25" t="s">
        <v>45</v>
      </c>
      <c s="29" t="s">
        <v>196</v>
      </c>
      <c s="29" t="s">
        <v>211</v>
      </c>
      <c s="25" t="s">
        <v>47</v>
      </c>
      <c s="30" t="s">
        <v>212</v>
      </c>
      <c s="31" t="s">
        <v>49</v>
      </c>
      <c s="32">
        <v>140.722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51">
      <c r="A85" s="35" t="s">
        <v>50</v>
      </c>
      <c r="E85" s="36" t="s">
        <v>324</v>
      </c>
    </row>
    <row r="86" spans="1:5" ht="12.75">
      <c r="A86" s="39" t="s">
        <v>52</v>
      </c>
      <c r="E86" s="38" t="s">
        <v>718</v>
      </c>
    </row>
    <row r="87" spans="1:16" ht="12.75">
      <c r="A87" s="25" t="s">
        <v>45</v>
      </c>
      <c s="29" t="s">
        <v>201</v>
      </c>
      <c s="29" t="s">
        <v>219</v>
      </c>
      <c s="25" t="s">
        <v>47</v>
      </c>
      <c s="30" t="s">
        <v>220</v>
      </c>
      <c s="31" t="s">
        <v>49</v>
      </c>
      <c s="32">
        <v>135.31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25.5">
      <c r="A88" s="35" t="s">
        <v>50</v>
      </c>
      <c r="E88" s="36" t="s">
        <v>221</v>
      </c>
    </row>
    <row r="89" spans="1:5" ht="12.75">
      <c r="A89" s="39" t="s">
        <v>52</v>
      </c>
      <c r="E89" s="38" t="s">
        <v>719</v>
      </c>
    </row>
    <row r="90" spans="1:16" ht="12.75">
      <c r="A90" s="25" t="s">
        <v>45</v>
      </c>
      <c s="29" t="s">
        <v>206</v>
      </c>
      <c s="29" t="s">
        <v>224</v>
      </c>
      <c s="25" t="s">
        <v>47</v>
      </c>
      <c s="30" t="s">
        <v>225</v>
      </c>
      <c s="31" t="s">
        <v>49</v>
      </c>
      <c s="32">
        <v>140.722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51">
      <c r="A91" s="35" t="s">
        <v>50</v>
      </c>
      <c r="E91" s="36" t="s">
        <v>327</v>
      </c>
    </row>
    <row r="92" spans="1:5" ht="12.75">
      <c r="A92" s="37" t="s">
        <v>52</v>
      </c>
      <c r="E92" s="38" t="s">
        <v>718</v>
      </c>
    </row>
    <row r="93" spans="1:18" ht="12.75" customHeight="1">
      <c r="A93" s="6" t="s">
        <v>43</v>
      </c>
      <c s="6"/>
      <c s="44" t="s">
        <v>40</v>
      </c>
      <c s="6"/>
      <c s="27" t="s">
        <v>231</v>
      </c>
      <c s="6"/>
      <c s="6"/>
      <c s="6"/>
      <c s="45">
        <f>0+Q93</f>
      </c>
      <c r="O93">
        <f>0+R93</f>
      </c>
      <c r="Q93">
        <f>0+I94</f>
      </c>
      <c>
        <f>0+O94</f>
      </c>
    </row>
    <row r="94" spans="1:16" ht="25.5">
      <c r="A94" s="25" t="s">
        <v>45</v>
      </c>
      <c s="29" t="s">
        <v>210</v>
      </c>
      <c s="29" t="s">
        <v>233</v>
      </c>
      <c s="25" t="s">
        <v>47</v>
      </c>
      <c s="30" t="s">
        <v>234</v>
      </c>
      <c s="31" t="s">
        <v>176</v>
      </c>
      <c s="32">
        <v>8.2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235</v>
      </c>
    </row>
    <row r="96" spans="1:5" ht="12.75">
      <c r="A96" s="37" t="s">
        <v>52</v>
      </c>
      <c r="E96" s="38" t="s">
        <v>720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721</v>
      </c>
      <c s="40">
        <f>0+I9+I13+I38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636</v>
      </c>
      <c s="1"/>
      <c s="14" t="s">
        <v>637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721</v>
      </c>
      <c s="6"/>
      <c s="18" t="s">
        <v>722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7.083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38.25">
      <c r="A12" s="37" t="s">
        <v>52</v>
      </c>
      <c r="E12" s="38" t="s">
        <v>724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0+I14+I17+I20+I23+I26+I29+I32+I35</f>
      </c>
      <c>
        <f>0+O14+O17+O20+O23+O26+O29+O32+O35</f>
      </c>
    </row>
    <row r="14" spans="1:16" ht="25.5">
      <c r="A14" s="25" t="s">
        <v>45</v>
      </c>
      <c s="29" t="s">
        <v>23</v>
      </c>
      <c s="29" t="s">
        <v>97</v>
      </c>
      <c s="25" t="s">
        <v>47</v>
      </c>
      <c s="30" t="s">
        <v>98</v>
      </c>
      <c s="31" t="s">
        <v>65</v>
      </c>
      <c s="32">
        <v>1.83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51">
      <c r="A15" s="35" t="s">
        <v>50</v>
      </c>
      <c r="E15" s="36" t="s">
        <v>99</v>
      </c>
    </row>
    <row r="16" spans="1:5" ht="25.5">
      <c r="A16" s="39" t="s">
        <v>52</v>
      </c>
      <c r="E16" s="38" t="s">
        <v>725</v>
      </c>
    </row>
    <row r="17" spans="1:16" ht="12.75">
      <c r="A17" s="25" t="s">
        <v>45</v>
      </c>
      <c s="29" t="s">
        <v>22</v>
      </c>
      <c s="29" t="s">
        <v>118</v>
      </c>
      <c s="25" t="s">
        <v>47</v>
      </c>
      <c s="30" t="s">
        <v>119</v>
      </c>
      <c s="31" t="s">
        <v>65</v>
      </c>
      <c s="32">
        <v>1.8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51">
      <c r="A18" s="35" t="s">
        <v>50</v>
      </c>
      <c r="E18" s="36" t="s">
        <v>307</v>
      </c>
    </row>
    <row r="19" spans="1:5" ht="12.75">
      <c r="A19" s="39" t="s">
        <v>52</v>
      </c>
      <c r="E19" s="38" t="s">
        <v>726</v>
      </c>
    </row>
    <row r="20" spans="1:16" ht="12.75">
      <c r="A20" s="25" t="s">
        <v>45</v>
      </c>
      <c s="29" t="s">
        <v>33</v>
      </c>
      <c s="29" t="s">
        <v>122</v>
      </c>
      <c s="25" t="s">
        <v>47</v>
      </c>
      <c s="30" t="s">
        <v>123</v>
      </c>
      <c s="31" t="s">
        <v>65</v>
      </c>
      <c s="32">
        <v>0.43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25.5">
      <c r="A21" s="35" t="s">
        <v>50</v>
      </c>
      <c r="E21" s="36" t="s">
        <v>124</v>
      </c>
    </row>
    <row r="22" spans="1:5" ht="12.75">
      <c r="A22" s="39" t="s">
        <v>52</v>
      </c>
      <c r="E22" s="38" t="s">
        <v>727</v>
      </c>
    </row>
    <row r="23" spans="1:16" ht="12.75">
      <c r="A23" s="25" t="s">
        <v>45</v>
      </c>
      <c s="29" t="s">
        <v>35</v>
      </c>
      <c s="29" t="s">
        <v>77</v>
      </c>
      <c s="25" t="s">
        <v>47</v>
      </c>
      <c s="30" t="s">
        <v>78</v>
      </c>
      <c s="31" t="s">
        <v>65</v>
      </c>
      <c s="32">
        <v>1.8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310</v>
      </c>
    </row>
    <row r="25" spans="1:5" ht="12.75">
      <c r="A25" s="39" t="s">
        <v>52</v>
      </c>
      <c r="E25" s="38" t="s">
        <v>728</v>
      </c>
    </row>
    <row r="26" spans="1:16" ht="12.75">
      <c r="A26" s="25" t="s">
        <v>45</v>
      </c>
      <c s="29" t="s">
        <v>37</v>
      </c>
      <c s="29" t="s">
        <v>146</v>
      </c>
      <c s="25" t="s">
        <v>47</v>
      </c>
      <c s="30" t="s">
        <v>147</v>
      </c>
      <c s="31" t="s">
        <v>49</v>
      </c>
      <c s="32">
        <v>13.96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148</v>
      </c>
    </row>
    <row r="28" spans="1:5" ht="12.75">
      <c r="A28" s="39" t="s">
        <v>52</v>
      </c>
      <c r="E28" s="38" t="s">
        <v>729</v>
      </c>
    </row>
    <row r="29" spans="1:16" ht="12.75">
      <c r="A29" s="25" t="s">
        <v>45</v>
      </c>
      <c s="29" t="s">
        <v>71</v>
      </c>
      <c s="29" t="s">
        <v>154</v>
      </c>
      <c s="25" t="s">
        <v>47</v>
      </c>
      <c s="30" t="s">
        <v>155</v>
      </c>
      <c s="31" t="s">
        <v>49</v>
      </c>
      <c s="32">
        <v>2.88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156</v>
      </c>
    </row>
    <row r="31" spans="1:5" ht="12.75">
      <c r="A31" s="39" t="s">
        <v>52</v>
      </c>
      <c r="E31" s="38" t="s">
        <v>730</v>
      </c>
    </row>
    <row r="32" spans="1:16" ht="12.75">
      <c r="A32" s="25" t="s">
        <v>45</v>
      </c>
      <c s="29" t="s">
        <v>76</v>
      </c>
      <c s="29" t="s">
        <v>159</v>
      </c>
      <c s="25" t="s">
        <v>47</v>
      </c>
      <c s="30" t="s">
        <v>160</v>
      </c>
      <c s="31" t="s">
        <v>65</v>
      </c>
      <c s="32">
        <v>0.432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25.5">
      <c r="A33" s="35" t="s">
        <v>50</v>
      </c>
      <c r="E33" s="36" t="s">
        <v>161</v>
      </c>
    </row>
    <row r="34" spans="1:5" ht="12.75">
      <c r="A34" s="39" t="s">
        <v>52</v>
      </c>
      <c r="E34" s="38" t="s">
        <v>731</v>
      </c>
    </row>
    <row r="35" spans="1:16" ht="12.75">
      <c r="A35" s="25" t="s">
        <v>45</v>
      </c>
      <c s="29" t="s">
        <v>40</v>
      </c>
      <c s="29" t="s">
        <v>168</v>
      </c>
      <c s="25" t="s">
        <v>47</v>
      </c>
      <c s="30" t="s">
        <v>169</v>
      </c>
      <c s="31" t="s">
        <v>49</v>
      </c>
      <c s="32">
        <v>2.88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50</v>
      </c>
      <c r="E36" s="36" t="s">
        <v>170</v>
      </c>
    </row>
    <row r="37" spans="1:5" ht="25.5">
      <c r="A37" s="37" t="s">
        <v>52</v>
      </c>
      <c r="E37" s="38" t="s">
        <v>732</v>
      </c>
    </row>
    <row r="38" spans="1:18" ht="12.75" customHeight="1">
      <c r="A38" s="6" t="s">
        <v>43</v>
      </c>
      <c s="6"/>
      <c s="44" t="s">
        <v>35</v>
      </c>
      <c s="6"/>
      <c s="27" t="s">
        <v>185</v>
      </c>
      <c s="6"/>
      <c s="6"/>
      <c s="6"/>
      <c s="45">
        <f>0+Q38</f>
      </c>
      <c r="O38">
        <f>0+R38</f>
      </c>
      <c r="Q38">
        <f>0+I39+I42+I45+I48+I51+I54</f>
      </c>
      <c>
        <f>0+O39+O42+O45+O48+O51+O54</f>
      </c>
    </row>
    <row r="39" spans="1:16" ht="12.75">
      <c r="A39" s="25" t="s">
        <v>45</v>
      </c>
      <c s="29" t="s">
        <v>42</v>
      </c>
      <c s="29" t="s">
        <v>317</v>
      </c>
      <c s="25" t="s">
        <v>47</v>
      </c>
      <c s="30" t="s">
        <v>318</v>
      </c>
      <c s="31" t="s">
        <v>49</v>
      </c>
      <c s="32">
        <v>9.974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51">
      <c r="A40" s="35" t="s">
        <v>50</v>
      </c>
      <c r="E40" s="36" t="s">
        <v>319</v>
      </c>
    </row>
    <row r="41" spans="1:5" ht="12.75">
      <c r="A41" s="39" t="s">
        <v>52</v>
      </c>
      <c r="E41" s="38" t="s">
        <v>733</v>
      </c>
    </row>
    <row r="42" spans="1:16" ht="12.75">
      <c r="A42" s="25" t="s">
        <v>45</v>
      </c>
      <c s="29" t="s">
        <v>130</v>
      </c>
      <c s="29" t="s">
        <v>192</v>
      </c>
      <c s="25" t="s">
        <v>47</v>
      </c>
      <c s="30" t="s">
        <v>193</v>
      </c>
      <c s="31" t="s">
        <v>49</v>
      </c>
      <c s="32">
        <v>12.81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321</v>
      </c>
    </row>
    <row r="44" spans="1:5" ht="12.75">
      <c r="A44" s="39" t="s">
        <v>52</v>
      </c>
      <c r="E44" s="38" t="s">
        <v>734</v>
      </c>
    </row>
    <row r="45" spans="1:16" ht="12.75">
      <c r="A45" s="25" t="s">
        <v>45</v>
      </c>
      <c s="29" t="s">
        <v>132</v>
      </c>
      <c s="29" t="s">
        <v>207</v>
      </c>
      <c s="25" t="s">
        <v>47</v>
      </c>
      <c s="30" t="s">
        <v>208</v>
      </c>
      <c s="31" t="s">
        <v>49</v>
      </c>
      <c s="32">
        <v>9.974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323</v>
      </c>
    </row>
    <row r="47" spans="1:5" ht="12.75">
      <c r="A47" s="39" t="s">
        <v>52</v>
      </c>
      <c r="E47" s="38" t="s">
        <v>733</v>
      </c>
    </row>
    <row r="48" spans="1:16" ht="12.75">
      <c r="A48" s="25" t="s">
        <v>45</v>
      </c>
      <c s="29" t="s">
        <v>137</v>
      </c>
      <c s="29" t="s">
        <v>211</v>
      </c>
      <c s="25" t="s">
        <v>47</v>
      </c>
      <c s="30" t="s">
        <v>212</v>
      </c>
      <c s="31" t="s">
        <v>49</v>
      </c>
      <c s="32">
        <v>9.516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324</v>
      </c>
    </row>
    <row r="50" spans="1:5" ht="12.75">
      <c r="A50" s="39" t="s">
        <v>52</v>
      </c>
      <c r="E50" s="38" t="s">
        <v>735</v>
      </c>
    </row>
    <row r="51" spans="1:16" ht="12.75">
      <c r="A51" s="25" t="s">
        <v>45</v>
      </c>
      <c s="29" t="s">
        <v>142</v>
      </c>
      <c s="29" t="s">
        <v>219</v>
      </c>
      <c s="25" t="s">
        <v>47</v>
      </c>
      <c s="30" t="s">
        <v>220</v>
      </c>
      <c s="31" t="s">
        <v>49</v>
      </c>
      <c s="32">
        <v>9.15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25.5">
      <c r="A52" s="35" t="s">
        <v>50</v>
      </c>
      <c r="E52" s="36" t="s">
        <v>221</v>
      </c>
    </row>
    <row r="53" spans="1:5" ht="12.75">
      <c r="A53" s="39" t="s">
        <v>52</v>
      </c>
      <c r="E53" s="38" t="s">
        <v>736</v>
      </c>
    </row>
    <row r="54" spans="1:16" ht="12.75">
      <c r="A54" s="25" t="s">
        <v>45</v>
      </c>
      <c s="29" t="s">
        <v>145</v>
      </c>
      <c s="29" t="s">
        <v>224</v>
      </c>
      <c s="25" t="s">
        <v>47</v>
      </c>
      <c s="30" t="s">
        <v>225</v>
      </c>
      <c s="31" t="s">
        <v>49</v>
      </c>
      <c s="32">
        <v>9.516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51">
      <c r="A55" s="35" t="s">
        <v>50</v>
      </c>
      <c r="E55" s="36" t="s">
        <v>327</v>
      </c>
    </row>
    <row r="56" spans="1:5" ht="12.75">
      <c r="A56" s="37" t="s">
        <v>52</v>
      </c>
      <c r="E56" s="38" t="s">
        <v>735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</f>
      </c>
      <c>
        <f>0+O9+O12+O15+O18+O21+O24+O27+O30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2372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51</v>
      </c>
    </row>
    <row r="11" spans="1:5" ht="12.75">
      <c r="A11" s="39" t="s">
        <v>52</v>
      </c>
      <c r="E11" s="38" t="s">
        <v>47</v>
      </c>
    </row>
    <row r="12" spans="1:16" ht="25.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55</v>
      </c>
      <c s="32">
        <v>43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51">
      <c r="A13" s="35" t="s">
        <v>50</v>
      </c>
      <c r="E13" s="36" t="s">
        <v>56</v>
      </c>
    </row>
    <row r="14" spans="1:5" ht="12.75">
      <c r="A14" s="39" t="s">
        <v>52</v>
      </c>
      <c r="E14" s="38" t="s">
        <v>47</v>
      </c>
    </row>
    <row r="15" spans="1:16" ht="25.5">
      <c r="A15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55</v>
      </c>
      <c s="32">
        <v>30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51">
      <c r="A16" s="35" t="s">
        <v>50</v>
      </c>
      <c r="E16" s="36" t="s">
        <v>56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59</v>
      </c>
      <c s="25" t="s">
        <v>47</v>
      </c>
      <c s="30" t="s">
        <v>60</v>
      </c>
      <c s="31" t="s">
        <v>55</v>
      </c>
      <c s="32">
        <v>15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63.75">
      <c r="A19" s="35" t="s">
        <v>50</v>
      </c>
      <c r="E19" s="36" t="s">
        <v>61</v>
      </c>
    </row>
    <row r="20" spans="1:5" ht="12.75">
      <c r="A20" s="39" t="s">
        <v>52</v>
      </c>
      <c r="E20" s="38" t="s">
        <v>47</v>
      </c>
    </row>
    <row r="21" spans="1:16" ht="12.75">
      <c r="A21" s="25" t="s">
        <v>45</v>
      </c>
      <c s="29" t="s">
        <v>35</v>
      </c>
      <c s="29" t="s">
        <v>62</v>
      </c>
      <c s="25" t="s">
        <v>63</v>
      </c>
      <c s="30" t="s">
        <v>64</v>
      </c>
      <c s="31" t="s">
        <v>65</v>
      </c>
      <c s="32">
        <v>4309.45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51">
      <c r="A22" s="35" t="s">
        <v>50</v>
      </c>
      <c r="E22" s="36" t="s">
        <v>66</v>
      </c>
    </row>
    <row r="23" spans="1:5" ht="102">
      <c r="A23" s="39" t="s">
        <v>52</v>
      </c>
      <c r="E23" s="38" t="s">
        <v>67</v>
      </c>
    </row>
    <row r="24" spans="1:16" ht="12.75">
      <c r="A24" s="25" t="s">
        <v>45</v>
      </c>
      <c s="29" t="s">
        <v>37</v>
      </c>
      <c s="29" t="s">
        <v>62</v>
      </c>
      <c s="25" t="s">
        <v>68</v>
      </c>
      <c s="30" t="s">
        <v>64</v>
      </c>
      <c s="31" t="s">
        <v>65</v>
      </c>
      <c s="32">
        <v>3178.19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63.75">
      <c r="A25" s="35" t="s">
        <v>50</v>
      </c>
      <c r="E25" s="36" t="s">
        <v>69</v>
      </c>
    </row>
    <row r="26" spans="1:5" ht="89.25">
      <c r="A26" s="39" t="s">
        <v>52</v>
      </c>
      <c r="E26" s="38" t="s">
        <v>70</v>
      </c>
    </row>
    <row r="27" spans="1:16" ht="12.75">
      <c r="A27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65</v>
      </c>
      <c s="32">
        <v>4309.45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74</v>
      </c>
    </row>
    <row r="29" spans="1:5" ht="12.75">
      <c r="A29" s="39" t="s">
        <v>52</v>
      </c>
      <c r="E29" s="38" t="s">
        <v>75</v>
      </c>
    </row>
    <row r="30" spans="1:16" ht="12.75">
      <c r="A30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65</v>
      </c>
      <c s="32">
        <v>3178.19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52</v>
      </c>
      <c r="E32" s="38" t="s">
        <v>79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737</v>
      </c>
      <c s="40">
        <f>0+I9+I13+I41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636</v>
      </c>
      <c s="1"/>
      <c s="14" t="s">
        <v>637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737</v>
      </c>
      <c s="6"/>
      <c s="18" t="s">
        <v>738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682.229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38.25">
      <c r="A12" s="37" t="s">
        <v>52</v>
      </c>
      <c r="E12" s="38" t="s">
        <v>740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0+I14+I17+I20+I23+I26+I29+I32+I35+I38</f>
      </c>
      <c>
        <f>0+O14+O17+O20+O23+O26+O29+O32+O35+O38</f>
      </c>
    </row>
    <row r="14" spans="1:16" ht="25.5">
      <c r="A14" s="25" t="s">
        <v>45</v>
      </c>
      <c s="29" t="s">
        <v>23</v>
      </c>
      <c s="29" t="s">
        <v>97</v>
      </c>
      <c s="25" t="s">
        <v>47</v>
      </c>
      <c s="30" t="s">
        <v>98</v>
      </c>
      <c s="31" t="s">
        <v>65</v>
      </c>
      <c s="32">
        <v>11.028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51">
      <c r="A15" s="35" t="s">
        <v>50</v>
      </c>
      <c r="E15" s="36" t="s">
        <v>99</v>
      </c>
    </row>
    <row r="16" spans="1:5" ht="25.5">
      <c r="A16" s="39" t="s">
        <v>52</v>
      </c>
      <c r="E16" s="38" t="s">
        <v>741</v>
      </c>
    </row>
    <row r="17" spans="1:16" ht="12.75">
      <c r="A17" s="25" t="s">
        <v>45</v>
      </c>
      <c s="29" t="s">
        <v>22</v>
      </c>
      <c s="29" t="s">
        <v>118</v>
      </c>
      <c s="25" t="s">
        <v>47</v>
      </c>
      <c s="30" t="s">
        <v>119</v>
      </c>
      <c s="31" t="s">
        <v>65</v>
      </c>
      <c s="32">
        <v>366.15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51">
      <c r="A18" s="35" t="s">
        <v>50</v>
      </c>
      <c r="E18" s="36" t="s">
        <v>307</v>
      </c>
    </row>
    <row r="19" spans="1:5" ht="12.75">
      <c r="A19" s="39" t="s">
        <v>52</v>
      </c>
      <c r="E19" s="38" t="s">
        <v>742</v>
      </c>
    </row>
    <row r="20" spans="1:16" ht="12.75">
      <c r="A20" s="25" t="s">
        <v>45</v>
      </c>
      <c s="29" t="s">
        <v>33</v>
      </c>
      <c s="29" t="s">
        <v>122</v>
      </c>
      <c s="25" t="s">
        <v>47</v>
      </c>
      <c s="30" t="s">
        <v>123</v>
      </c>
      <c s="31" t="s">
        <v>65</v>
      </c>
      <c s="32">
        <v>17.92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25.5">
      <c r="A21" s="35" t="s">
        <v>50</v>
      </c>
      <c r="E21" s="36" t="s">
        <v>124</v>
      </c>
    </row>
    <row r="22" spans="1:5" ht="12.75">
      <c r="A22" s="39" t="s">
        <v>52</v>
      </c>
      <c r="E22" s="38" t="s">
        <v>743</v>
      </c>
    </row>
    <row r="23" spans="1:16" ht="12.75">
      <c r="A23" s="25" t="s">
        <v>45</v>
      </c>
      <c s="29" t="s">
        <v>35</v>
      </c>
      <c s="29" t="s">
        <v>77</v>
      </c>
      <c s="25" t="s">
        <v>47</v>
      </c>
      <c s="30" t="s">
        <v>78</v>
      </c>
      <c s="31" t="s">
        <v>65</v>
      </c>
      <c s="32">
        <v>366.15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310</v>
      </c>
    </row>
    <row r="25" spans="1:5" ht="12.75">
      <c r="A25" s="39" t="s">
        <v>52</v>
      </c>
      <c r="E25" s="38" t="s">
        <v>744</v>
      </c>
    </row>
    <row r="26" spans="1:16" ht="12.75">
      <c r="A26" s="25" t="s">
        <v>45</v>
      </c>
      <c s="29" t="s">
        <v>37</v>
      </c>
      <c s="29" t="s">
        <v>138</v>
      </c>
      <c s="25" t="s">
        <v>47</v>
      </c>
      <c s="30" t="s">
        <v>139</v>
      </c>
      <c s="31" t="s">
        <v>65</v>
      </c>
      <c s="32">
        <v>0.36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25.5">
      <c r="A27" s="35" t="s">
        <v>50</v>
      </c>
      <c r="E27" s="36" t="s">
        <v>140</v>
      </c>
    </row>
    <row r="28" spans="1:5" ht="12.75">
      <c r="A28" s="39" t="s">
        <v>52</v>
      </c>
      <c r="E28" s="38" t="s">
        <v>745</v>
      </c>
    </row>
    <row r="29" spans="1:16" ht="12.75">
      <c r="A29" s="25" t="s">
        <v>45</v>
      </c>
      <c s="29" t="s">
        <v>71</v>
      </c>
      <c s="29" t="s">
        <v>146</v>
      </c>
      <c s="25" t="s">
        <v>47</v>
      </c>
      <c s="30" t="s">
        <v>147</v>
      </c>
      <c s="31" t="s">
        <v>49</v>
      </c>
      <c s="32">
        <v>92.14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148</v>
      </c>
    </row>
    <row r="31" spans="1:5" ht="12.75">
      <c r="A31" s="39" t="s">
        <v>52</v>
      </c>
      <c r="E31" s="38" t="s">
        <v>746</v>
      </c>
    </row>
    <row r="32" spans="1:16" ht="12.75">
      <c r="A32" s="25" t="s">
        <v>45</v>
      </c>
      <c s="29" t="s">
        <v>76</v>
      </c>
      <c s="29" t="s">
        <v>154</v>
      </c>
      <c s="25" t="s">
        <v>47</v>
      </c>
      <c s="30" t="s">
        <v>155</v>
      </c>
      <c s="31" t="s">
        <v>49</v>
      </c>
      <c s="32">
        <v>119.46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12.75">
      <c r="A33" s="35" t="s">
        <v>50</v>
      </c>
      <c r="E33" s="36" t="s">
        <v>156</v>
      </c>
    </row>
    <row r="34" spans="1:5" ht="12.75">
      <c r="A34" s="39" t="s">
        <v>52</v>
      </c>
      <c r="E34" s="38" t="s">
        <v>747</v>
      </c>
    </row>
    <row r="35" spans="1:16" ht="12.75">
      <c r="A35" s="25" t="s">
        <v>45</v>
      </c>
      <c s="29" t="s">
        <v>40</v>
      </c>
      <c s="29" t="s">
        <v>159</v>
      </c>
      <c s="25" t="s">
        <v>47</v>
      </c>
      <c s="30" t="s">
        <v>160</v>
      </c>
      <c s="31" t="s">
        <v>65</v>
      </c>
      <c s="32">
        <v>17.919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25.5">
      <c r="A36" s="35" t="s">
        <v>50</v>
      </c>
      <c r="E36" s="36" t="s">
        <v>161</v>
      </c>
    </row>
    <row r="37" spans="1:5" ht="12.75">
      <c r="A37" s="39" t="s">
        <v>52</v>
      </c>
      <c r="E37" s="38" t="s">
        <v>748</v>
      </c>
    </row>
    <row r="38" spans="1:16" ht="12.75">
      <c r="A38" s="25" t="s">
        <v>45</v>
      </c>
      <c s="29" t="s">
        <v>42</v>
      </c>
      <c s="29" t="s">
        <v>168</v>
      </c>
      <c s="25" t="s">
        <v>47</v>
      </c>
      <c s="30" t="s">
        <v>169</v>
      </c>
      <c s="31" t="s">
        <v>49</v>
      </c>
      <c s="32">
        <v>119.46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170</v>
      </c>
    </row>
    <row r="40" spans="1:5" ht="25.5">
      <c r="A40" s="37" t="s">
        <v>52</v>
      </c>
      <c r="E40" s="38" t="s">
        <v>749</v>
      </c>
    </row>
    <row r="41" spans="1:18" ht="12.75" customHeight="1">
      <c r="A41" s="6" t="s">
        <v>43</v>
      </c>
      <c s="6"/>
      <c s="44" t="s">
        <v>35</v>
      </c>
      <c s="6"/>
      <c s="27" t="s">
        <v>185</v>
      </c>
      <c s="6"/>
      <c s="6"/>
      <c s="6"/>
      <c s="45">
        <f>0+Q41</f>
      </c>
      <c r="O41">
        <f>0+R41</f>
      </c>
      <c r="Q41">
        <f>0+I42+I45+I48+I51+I54+I57+I60</f>
      </c>
      <c>
        <f>0+O42+O45+O48+O51+O54+O57+O60</f>
      </c>
    </row>
    <row r="42" spans="1:16" ht="12.75">
      <c r="A42" s="25" t="s">
        <v>45</v>
      </c>
      <c s="29" t="s">
        <v>130</v>
      </c>
      <c s="29" t="s">
        <v>317</v>
      </c>
      <c s="25" t="s">
        <v>47</v>
      </c>
      <c s="30" t="s">
        <v>318</v>
      </c>
      <c s="31" t="s">
        <v>49</v>
      </c>
      <c s="32">
        <v>65.814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319</v>
      </c>
    </row>
    <row r="44" spans="1:5" ht="12.75">
      <c r="A44" s="39" t="s">
        <v>52</v>
      </c>
      <c r="E44" s="38" t="s">
        <v>750</v>
      </c>
    </row>
    <row r="45" spans="1:16" ht="12.75">
      <c r="A45" s="25" t="s">
        <v>45</v>
      </c>
      <c s="29" t="s">
        <v>132</v>
      </c>
      <c s="29" t="s">
        <v>192</v>
      </c>
      <c s="25" t="s">
        <v>47</v>
      </c>
      <c s="30" t="s">
        <v>193</v>
      </c>
      <c s="31" t="s">
        <v>49</v>
      </c>
      <c s="32">
        <v>84.532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321</v>
      </c>
    </row>
    <row r="47" spans="1:5" ht="12.75">
      <c r="A47" s="39" t="s">
        <v>52</v>
      </c>
      <c r="E47" s="38" t="s">
        <v>751</v>
      </c>
    </row>
    <row r="48" spans="1:16" ht="12.75">
      <c r="A48" s="25" t="s">
        <v>45</v>
      </c>
      <c s="29" t="s">
        <v>137</v>
      </c>
      <c s="29" t="s">
        <v>202</v>
      </c>
      <c s="25" t="s">
        <v>47</v>
      </c>
      <c s="30" t="s">
        <v>203</v>
      </c>
      <c s="31" t="s">
        <v>49</v>
      </c>
      <c s="32">
        <v>17.8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752</v>
      </c>
    </row>
    <row r="50" spans="1:5" ht="12.75">
      <c r="A50" s="39" t="s">
        <v>52</v>
      </c>
      <c r="E50" s="38" t="s">
        <v>753</v>
      </c>
    </row>
    <row r="51" spans="1:16" ht="12.75">
      <c r="A51" s="25" t="s">
        <v>45</v>
      </c>
      <c s="29" t="s">
        <v>142</v>
      </c>
      <c s="29" t="s">
        <v>207</v>
      </c>
      <c s="25" t="s">
        <v>47</v>
      </c>
      <c s="30" t="s">
        <v>208</v>
      </c>
      <c s="31" t="s">
        <v>49</v>
      </c>
      <c s="32">
        <v>65.814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323</v>
      </c>
    </row>
    <row r="53" spans="1:5" ht="12.75">
      <c r="A53" s="39" t="s">
        <v>52</v>
      </c>
      <c r="E53" s="38" t="s">
        <v>750</v>
      </c>
    </row>
    <row r="54" spans="1:16" ht="12.75">
      <c r="A54" s="25" t="s">
        <v>45</v>
      </c>
      <c s="29" t="s">
        <v>145</v>
      </c>
      <c s="29" t="s">
        <v>211</v>
      </c>
      <c s="25" t="s">
        <v>47</v>
      </c>
      <c s="30" t="s">
        <v>212</v>
      </c>
      <c s="31" t="s">
        <v>49</v>
      </c>
      <c s="32">
        <v>62.795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51">
      <c r="A55" s="35" t="s">
        <v>50</v>
      </c>
      <c r="E55" s="36" t="s">
        <v>324</v>
      </c>
    </row>
    <row r="56" spans="1:5" ht="12.75">
      <c r="A56" s="39" t="s">
        <v>52</v>
      </c>
      <c r="E56" s="38" t="s">
        <v>754</v>
      </c>
    </row>
    <row r="57" spans="1:16" ht="12.75">
      <c r="A57" s="25" t="s">
        <v>45</v>
      </c>
      <c s="29" t="s">
        <v>150</v>
      </c>
      <c s="29" t="s">
        <v>219</v>
      </c>
      <c s="25" t="s">
        <v>47</v>
      </c>
      <c s="30" t="s">
        <v>220</v>
      </c>
      <c s="31" t="s">
        <v>49</v>
      </c>
      <c s="32">
        <v>60.38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25.5">
      <c r="A58" s="35" t="s">
        <v>50</v>
      </c>
      <c r="E58" s="36" t="s">
        <v>221</v>
      </c>
    </row>
    <row r="59" spans="1:5" ht="12.75">
      <c r="A59" s="39" t="s">
        <v>52</v>
      </c>
      <c r="E59" s="38" t="s">
        <v>755</v>
      </c>
    </row>
    <row r="60" spans="1:16" ht="12.75">
      <c r="A60" s="25" t="s">
        <v>45</v>
      </c>
      <c s="29" t="s">
        <v>153</v>
      </c>
      <c s="29" t="s">
        <v>224</v>
      </c>
      <c s="25" t="s">
        <v>47</v>
      </c>
      <c s="30" t="s">
        <v>225</v>
      </c>
      <c s="31" t="s">
        <v>49</v>
      </c>
      <c s="32">
        <v>62.795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51">
      <c r="A61" s="35" t="s">
        <v>50</v>
      </c>
      <c r="E61" s="36" t="s">
        <v>327</v>
      </c>
    </row>
    <row r="62" spans="1:5" ht="12.75">
      <c r="A62" s="37" t="s">
        <v>52</v>
      </c>
      <c r="E62" s="38" t="s">
        <v>754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756</v>
      </c>
      <c s="40">
        <f>0+I9+I13+I41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636</v>
      </c>
      <c s="1"/>
      <c s="14" t="s">
        <v>637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756</v>
      </c>
      <c s="6"/>
      <c s="18" t="s">
        <v>757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463.891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38.25">
      <c r="A12" s="37" t="s">
        <v>52</v>
      </c>
      <c r="E12" s="38" t="s">
        <v>759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0+I14+I17+I20+I23+I26+I29+I32+I35+I38</f>
      </c>
      <c>
        <f>0+O14+O17+O20+O23+O26+O29+O32+O35+O38</f>
      </c>
    </row>
    <row r="14" spans="1:16" ht="25.5">
      <c r="A14" s="25" t="s">
        <v>45</v>
      </c>
      <c s="29" t="s">
        <v>23</v>
      </c>
      <c s="29" t="s">
        <v>97</v>
      </c>
      <c s="25" t="s">
        <v>47</v>
      </c>
      <c s="30" t="s">
        <v>98</v>
      </c>
      <c s="31" t="s">
        <v>65</v>
      </c>
      <c s="32">
        <v>20.432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51">
      <c r="A15" s="35" t="s">
        <v>50</v>
      </c>
      <c r="E15" s="36" t="s">
        <v>99</v>
      </c>
    </row>
    <row r="16" spans="1:5" ht="25.5">
      <c r="A16" s="39" t="s">
        <v>52</v>
      </c>
      <c r="E16" s="38" t="s">
        <v>760</v>
      </c>
    </row>
    <row r="17" spans="1:16" ht="12.75">
      <c r="A17" s="25" t="s">
        <v>45</v>
      </c>
      <c s="29" t="s">
        <v>22</v>
      </c>
      <c s="29" t="s">
        <v>118</v>
      </c>
      <c s="25" t="s">
        <v>47</v>
      </c>
      <c s="30" t="s">
        <v>119</v>
      </c>
      <c s="31" t="s">
        <v>65</v>
      </c>
      <c s="32">
        <v>233.88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51">
      <c r="A18" s="35" t="s">
        <v>50</v>
      </c>
      <c r="E18" s="36" t="s">
        <v>307</v>
      </c>
    </row>
    <row r="19" spans="1:5" ht="12.75">
      <c r="A19" s="39" t="s">
        <v>52</v>
      </c>
      <c r="E19" s="38" t="s">
        <v>761</v>
      </c>
    </row>
    <row r="20" spans="1:16" ht="12.75">
      <c r="A20" s="25" t="s">
        <v>45</v>
      </c>
      <c s="29" t="s">
        <v>33</v>
      </c>
      <c s="29" t="s">
        <v>122</v>
      </c>
      <c s="25" t="s">
        <v>47</v>
      </c>
      <c s="30" t="s">
        <v>123</v>
      </c>
      <c s="31" t="s">
        <v>65</v>
      </c>
      <c s="32">
        <v>35.802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25.5">
      <c r="A21" s="35" t="s">
        <v>50</v>
      </c>
      <c r="E21" s="36" t="s">
        <v>124</v>
      </c>
    </row>
    <row r="22" spans="1:5" ht="12.75">
      <c r="A22" s="39" t="s">
        <v>52</v>
      </c>
      <c r="E22" s="38" t="s">
        <v>762</v>
      </c>
    </row>
    <row r="23" spans="1:16" ht="12.75">
      <c r="A23" s="25" t="s">
        <v>45</v>
      </c>
      <c s="29" t="s">
        <v>35</v>
      </c>
      <c s="29" t="s">
        <v>77</v>
      </c>
      <c s="25" t="s">
        <v>47</v>
      </c>
      <c s="30" t="s">
        <v>78</v>
      </c>
      <c s="31" t="s">
        <v>65</v>
      </c>
      <c s="32">
        <v>233.88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310</v>
      </c>
    </row>
    <row r="25" spans="1:5" ht="12.75">
      <c r="A25" s="39" t="s">
        <v>52</v>
      </c>
      <c r="E25" s="38" t="s">
        <v>763</v>
      </c>
    </row>
    <row r="26" spans="1:16" ht="12.75">
      <c r="A26" s="25" t="s">
        <v>45</v>
      </c>
      <c s="29" t="s">
        <v>37</v>
      </c>
      <c s="29" t="s">
        <v>138</v>
      </c>
      <c s="25" t="s">
        <v>47</v>
      </c>
      <c s="30" t="s">
        <v>139</v>
      </c>
      <c s="31" t="s">
        <v>65</v>
      </c>
      <c s="32">
        <v>0.86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25.5">
      <c r="A27" s="35" t="s">
        <v>50</v>
      </c>
      <c r="E27" s="36" t="s">
        <v>140</v>
      </c>
    </row>
    <row r="28" spans="1:5" ht="12.75">
      <c r="A28" s="39" t="s">
        <v>52</v>
      </c>
      <c r="E28" s="38" t="s">
        <v>764</v>
      </c>
    </row>
    <row r="29" spans="1:16" ht="12.75">
      <c r="A29" s="25" t="s">
        <v>45</v>
      </c>
      <c s="29" t="s">
        <v>71</v>
      </c>
      <c s="29" t="s">
        <v>146</v>
      </c>
      <c s="25" t="s">
        <v>47</v>
      </c>
      <c s="30" t="s">
        <v>147</v>
      </c>
      <c s="31" t="s">
        <v>49</v>
      </c>
      <c s="32">
        <v>216.7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148</v>
      </c>
    </row>
    <row r="31" spans="1:5" ht="12.75">
      <c r="A31" s="39" t="s">
        <v>52</v>
      </c>
      <c r="E31" s="38" t="s">
        <v>765</v>
      </c>
    </row>
    <row r="32" spans="1:16" ht="12.75">
      <c r="A32" s="25" t="s">
        <v>45</v>
      </c>
      <c s="29" t="s">
        <v>76</v>
      </c>
      <c s="29" t="s">
        <v>154</v>
      </c>
      <c s="25" t="s">
        <v>47</v>
      </c>
      <c s="30" t="s">
        <v>155</v>
      </c>
      <c s="31" t="s">
        <v>49</v>
      </c>
      <c s="32">
        <v>238.68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12.75">
      <c r="A33" s="35" t="s">
        <v>50</v>
      </c>
      <c r="E33" s="36" t="s">
        <v>156</v>
      </c>
    </row>
    <row r="34" spans="1:5" ht="12.75">
      <c r="A34" s="39" t="s">
        <v>52</v>
      </c>
      <c r="E34" s="38" t="s">
        <v>766</v>
      </c>
    </row>
    <row r="35" spans="1:16" ht="12.75">
      <c r="A35" s="25" t="s">
        <v>45</v>
      </c>
      <c s="29" t="s">
        <v>40</v>
      </c>
      <c s="29" t="s">
        <v>159</v>
      </c>
      <c s="25" t="s">
        <v>47</v>
      </c>
      <c s="30" t="s">
        <v>160</v>
      </c>
      <c s="31" t="s">
        <v>65</v>
      </c>
      <c s="32">
        <v>35.802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25.5">
      <c r="A36" s="35" t="s">
        <v>50</v>
      </c>
      <c r="E36" s="36" t="s">
        <v>161</v>
      </c>
    </row>
    <row r="37" spans="1:5" ht="12.75">
      <c r="A37" s="39" t="s">
        <v>52</v>
      </c>
      <c r="E37" s="38" t="s">
        <v>767</v>
      </c>
    </row>
    <row r="38" spans="1:16" ht="12.75">
      <c r="A38" s="25" t="s">
        <v>45</v>
      </c>
      <c s="29" t="s">
        <v>42</v>
      </c>
      <c s="29" t="s">
        <v>168</v>
      </c>
      <c s="25" t="s">
        <v>47</v>
      </c>
      <c s="30" t="s">
        <v>169</v>
      </c>
      <c s="31" t="s">
        <v>49</v>
      </c>
      <c s="32">
        <v>238.68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170</v>
      </c>
    </row>
    <row r="40" spans="1:5" ht="25.5">
      <c r="A40" s="37" t="s">
        <v>52</v>
      </c>
      <c r="E40" s="38" t="s">
        <v>768</v>
      </c>
    </row>
    <row r="41" spans="1:18" ht="12.75" customHeight="1">
      <c r="A41" s="6" t="s">
        <v>43</v>
      </c>
      <c s="6"/>
      <c s="44" t="s">
        <v>35</v>
      </c>
      <c s="6"/>
      <c s="27" t="s">
        <v>185</v>
      </c>
      <c s="6"/>
      <c s="6"/>
      <c s="6"/>
      <c s="45">
        <f>0+Q41</f>
      </c>
      <c r="O41">
        <f>0+R41</f>
      </c>
      <c r="Q41">
        <f>0+I42+I45+I48+I51+I54+I57+I60</f>
      </c>
      <c>
        <f>0+O42+O45+O48+O51+O54+O57+O60</f>
      </c>
    </row>
    <row r="42" spans="1:16" ht="12.75">
      <c r="A42" s="25" t="s">
        <v>45</v>
      </c>
      <c s="29" t="s">
        <v>130</v>
      </c>
      <c s="29" t="s">
        <v>317</v>
      </c>
      <c s="25" t="s">
        <v>47</v>
      </c>
      <c s="30" t="s">
        <v>318</v>
      </c>
      <c s="31" t="s">
        <v>49</v>
      </c>
      <c s="32">
        <v>154.78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319</v>
      </c>
    </row>
    <row r="44" spans="1:5" ht="12.75">
      <c r="A44" s="39" t="s">
        <v>52</v>
      </c>
      <c r="E44" s="38" t="s">
        <v>769</v>
      </c>
    </row>
    <row r="45" spans="1:16" ht="12.75">
      <c r="A45" s="25" t="s">
        <v>45</v>
      </c>
      <c s="29" t="s">
        <v>132</v>
      </c>
      <c s="29" t="s">
        <v>192</v>
      </c>
      <c s="25" t="s">
        <v>47</v>
      </c>
      <c s="30" t="s">
        <v>193</v>
      </c>
      <c s="31" t="s">
        <v>49</v>
      </c>
      <c s="32">
        <v>198.8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321</v>
      </c>
    </row>
    <row r="47" spans="1:5" ht="12.75">
      <c r="A47" s="39" t="s">
        <v>52</v>
      </c>
      <c r="E47" s="38" t="s">
        <v>770</v>
      </c>
    </row>
    <row r="48" spans="1:16" ht="12.75">
      <c r="A48" s="25" t="s">
        <v>45</v>
      </c>
      <c s="29" t="s">
        <v>137</v>
      </c>
      <c s="29" t="s">
        <v>202</v>
      </c>
      <c s="25" t="s">
        <v>47</v>
      </c>
      <c s="30" t="s">
        <v>203</v>
      </c>
      <c s="31" t="s">
        <v>49</v>
      </c>
      <c s="32">
        <v>42.82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752</v>
      </c>
    </row>
    <row r="50" spans="1:5" ht="12.75">
      <c r="A50" s="39" t="s">
        <v>52</v>
      </c>
      <c r="E50" s="38" t="s">
        <v>771</v>
      </c>
    </row>
    <row r="51" spans="1:16" ht="12.75">
      <c r="A51" s="25" t="s">
        <v>45</v>
      </c>
      <c s="29" t="s">
        <v>142</v>
      </c>
      <c s="29" t="s">
        <v>207</v>
      </c>
      <c s="25" t="s">
        <v>47</v>
      </c>
      <c s="30" t="s">
        <v>208</v>
      </c>
      <c s="31" t="s">
        <v>49</v>
      </c>
      <c s="32">
        <v>154.78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323</v>
      </c>
    </row>
    <row r="53" spans="1:5" ht="12.75">
      <c r="A53" s="39" t="s">
        <v>52</v>
      </c>
      <c r="E53" s="38" t="s">
        <v>769</v>
      </c>
    </row>
    <row r="54" spans="1:16" ht="12.75">
      <c r="A54" s="25" t="s">
        <v>45</v>
      </c>
      <c s="29" t="s">
        <v>145</v>
      </c>
      <c s="29" t="s">
        <v>211</v>
      </c>
      <c s="25" t="s">
        <v>47</v>
      </c>
      <c s="30" t="s">
        <v>212</v>
      </c>
      <c s="31" t="s">
        <v>49</v>
      </c>
      <c s="32">
        <v>147.68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51">
      <c r="A55" s="35" t="s">
        <v>50</v>
      </c>
      <c r="E55" s="36" t="s">
        <v>324</v>
      </c>
    </row>
    <row r="56" spans="1:5" ht="12.75">
      <c r="A56" s="39" t="s">
        <v>52</v>
      </c>
      <c r="E56" s="38" t="s">
        <v>772</v>
      </c>
    </row>
    <row r="57" spans="1:16" ht="12.75">
      <c r="A57" s="25" t="s">
        <v>45</v>
      </c>
      <c s="29" t="s">
        <v>150</v>
      </c>
      <c s="29" t="s">
        <v>219</v>
      </c>
      <c s="25" t="s">
        <v>47</v>
      </c>
      <c s="30" t="s">
        <v>220</v>
      </c>
      <c s="31" t="s">
        <v>49</v>
      </c>
      <c s="32">
        <v>142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25.5">
      <c r="A58" s="35" t="s">
        <v>50</v>
      </c>
      <c r="E58" s="36" t="s">
        <v>221</v>
      </c>
    </row>
    <row r="59" spans="1:5" ht="12.75">
      <c r="A59" s="39" t="s">
        <v>52</v>
      </c>
      <c r="E59" s="38" t="s">
        <v>773</v>
      </c>
    </row>
    <row r="60" spans="1:16" ht="12.75">
      <c r="A60" s="25" t="s">
        <v>45</v>
      </c>
      <c s="29" t="s">
        <v>153</v>
      </c>
      <c s="29" t="s">
        <v>224</v>
      </c>
      <c s="25" t="s">
        <v>47</v>
      </c>
      <c s="30" t="s">
        <v>225</v>
      </c>
      <c s="31" t="s">
        <v>49</v>
      </c>
      <c s="32">
        <v>147.68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51">
      <c r="A61" s="35" t="s">
        <v>50</v>
      </c>
      <c r="E61" s="36" t="s">
        <v>327</v>
      </c>
    </row>
    <row r="62" spans="1:5" ht="12.75">
      <c r="A62" s="37" t="s">
        <v>52</v>
      </c>
      <c r="E62" s="38" t="s">
        <v>772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0+O9+O16+O32+O39+O55+O62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774</v>
      </c>
      <c s="40">
        <f>0+I9+I16+I32+I39+I55+I62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636</v>
      </c>
      <c s="1"/>
      <c s="14" t="s">
        <v>637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774</v>
      </c>
      <c s="6"/>
      <c s="18" t="s">
        <v>775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88</v>
      </c>
      <c s="25" t="s">
        <v>63</v>
      </c>
      <c s="30" t="s">
        <v>89</v>
      </c>
      <c s="31" t="s">
        <v>90</v>
      </c>
      <c s="32">
        <v>65.357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394</v>
      </c>
    </row>
    <row r="12" spans="1:5" ht="38.25">
      <c r="A12" s="39" t="s">
        <v>52</v>
      </c>
      <c r="E12" s="38" t="s">
        <v>777</v>
      </c>
    </row>
    <row r="13" spans="1:16" ht="12.75">
      <c r="A13" s="25" t="s">
        <v>45</v>
      </c>
      <c s="29" t="s">
        <v>23</v>
      </c>
      <c s="29" t="s">
        <v>88</v>
      </c>
      <c s="25" t="s">
        <v>68</v>
      </c>
      <c s="30" t="s">
        <v>89</v>
      </c>
      <c s="31" t="s">
        <v>90</v>
      </c>
      <c s="32">
        <v>1137.125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396</v>
      </c>
    </row>
    <row r="15" spans="1:5" ht="38.25">
      <c r="A15" s="37" t="s">
        <v>52</v>
      </c>
      <c r="E15" s="38" t="s">
        <v>778</v>
      </c>
    </row>
    <row r="16" spans="1:18" ht="12.75" customHeight="1">
      <c r="A16" s="6" t="s">
        <v>43</v>
      </c>
      <c s="6"/>
      <c s="44" t="s">
        <v>29</v>
      </c>
      <c s="6"/>
      <c s="27" t="s">
        <v>44</v>
      </c>
      <c s="6"/>
      <c s="6"/>
      <c s="6"/>
      <c s="45">
        <f>0+Q16</f>
      </c>
      <c r="O16">
        <f>0+R16</f>
      </c>
      <c r="Q16">
        <f>0+I17+I20+I23+I26+I29</f>
      </c>
      <c>
        <f>0+O17+O20+O23+O26+O29</f>
      </c>
    </row>
    <row r="17" spans="1:16" ht="12.75">
      <c r="A17" s="25" t="s">
        <v>45</v>
      </c>
      <c s="29" t="s">
        <v>22</v>
      </c>
      <c s="29" t="s">
        <v>118</v>
      </c>
      <c s="25" t="s">
        <v>47</v>
      </c>
      <c s="30" t="s">
        <v>119</v>
      </c>
      <c s="31" t="s">
        <v>65</v>
      </c>
      <c s="32">
        <v>57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50</v>
      </c>
      <c r="E18" s="36" t="s">
        <v>779</v>
      </c>
    </row>
    <row r="19" spans="1:5" ht="12.75">
      <c r="A19" s="39" t="s">
        <v>52</v>
      </c>
      <c r="E19" s="38" t="s">
        <v>780</v>
      </c>
    </row>
    <row r="20" spans="1:16" ht="12.75">
      <c r="A20" s="25" t="s">
        <v>45</v>
      </c>
      <c s="29" t="s">
        <v>33</v>
      </c>
      <c s="29" t="s">
        <v>484</v>
      </c>
      <c s="25" t="s">
        <v>47</v>
      </c>
      <c s="30" t="s">
        <v>485</v>
      </c>
      <c s="31" t="s">
        <v>65</v>
      </c>
      <c s="32">
        <v>574.736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51">
      <c r="A21" s="35" t="s">
        <v>50</v>
      </c>
      <c r="E21" s="36" t="s">
        <v>781</v>
      </c>
    </row>
    <row r="22" spans="1:5" ht="12.75">
      <c r="A22" s="39" t="s">
        <v>52</v>
      </c>
      <c r="E22" s="38" t="s">
        <v>782</v>
      </c>
    </row>
    <row r="23" spans="1:16" ht="12.75">
      <c r="A23" s="25" t="s">
        <v>45</v>
      </c>
      <c s="29" t="s">
        <v>35</v>
      </c>
      <c s="29" t="s">
        <v>77</v>
      </c>
      <c s="25" t="s">
        <v>47</v>
      </c>
      <c s="30" t="s">
        <v>78</v>
      </c>
      <c s="31" t="s">
        <v>65</v>
      </c>
      <c s="32">
        <v>631.736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47</v>
      </c>
    </row>
    <row r="25" spans="1:5" ht="38.25">
      <c r="A25" s="39" t="s">
        <v>52</v>
      </c>
      <c r="E25" s="38" t="s">
        <v>783</v>
      </c>
    </row>
    <row r="26" spans="1:16" ht="12.75">
      <c r="A26" s="25" t="s">
        <v>45</v>
      </c>
      <c s="29" t="s">
        <v>37</v>
      </c>
      <c s="29" t="s">
        <v>784</v>
      </c>
      <c s="25" t="s">
        <v>47</v>
      </c>
      <c s="30" t="s">
        <v>785</v>
      </c>
      <c s="31" t="s">
        <v>65</v>
      </c>
      <c s="32">
        <v>272.068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405</v>
      </c>
    </row>
    <row r="28" spans="1:5" ht="25.5">
      <c r="A28" s="39" t="s">
        <v>52</v>
      </c>
      <c r="E28" s="38" t="s">
        <v>786</v>
      </c>
    </row>
    <row r="29" spans="1:16" ht="12.75">
      <c r="A29" s="25" t="s">
        <v>45</v>
      </c>
      <c s="29" t="s">
        <v>71</v>
      </c>
      <c s="29" t="s">
        <v>403</v>
      </c>
      <c s="25" t="s">
        <v>47</v>
      </c>
      <c s="30" t="s">
        <v>404</v>
      </c>
      <c s="31" t="s">
        <v>65</v>
      </c>
      <c s="32">
        <v>190.676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405</v>
      </c>
    </row>
    <row r="31" spans="1:5" ht="63.75">
      <c r="A31" s="37" t="s">
        <v>52</v>
      </c>
      <c r="E31" s="38" t="s">
        <v>787</v>
      </c>
    </row>
    <row r="32" spans="1:18" ht="12.75" customHeight="1">
      <c r="A32" s="6" t="s">
        <v>43</v>
      </c>
      <c s="6"/>
      <c s="44" t="s">
        <v>23</v>
      </c>
      <c s="6"/>
      <c s="27" t="s">
        <v>172</v>
      </c>
      <c s="6"/>
      <c s="6"/>
      <c s="6"/>
      <c s="45">
        <f>0+Q32</f>
      </c>
      <c r="O32">
        <f>0+R32</f>
      </c>
      <c r="Q32">
        <f>0+I33+I36</f>
      </c>
      <c>
        <f>0+O33+O36</f>
      </c>
    </row>
    <row r="33" spans="1:16" ht="12.75">
      <c r="A33" s="25" t="s">
        <v>45</v>
      </c>
      <c s="29" t="s">
        <v>76</v>
      </c>
      <c s="29" t="s">
        <v>490</v>
      </c>
      <c s="25" t="s">
        <v>47</v>
      </c>
      <c s="30" t="s">
        <v>491</v>
      </c>
      <c s="31" t="s">
        <v>49</v>
      </c>
      <c s="32">
        <v>197.6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25.5">
      <c r="A35" s="39" t="s">
        <v>52</v>
      </c>
      <c r="E35" s="38" t="s">
        <v>788</v>
      </c>
    </row>
    <row r="36" spans="1:16" ht="12.75">
      <c r="A36" s="25" t="s">
        <v>45</v>
      </c>
      <c s="29" t="s">
        <v>40</v>
      </c>
      <c s="29" t="s">
        <v>407</v>
      </c>
      <c s="25" t="s">
        <v>47</v>
      </c>
      <c s="30" t="s">
        <v>408</v>
      </c>
      <c s="31" t="s">
        <v>65</v>
      </c>
      <c s="32">
        <v>7.5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25.5">
      <c r="A37" s="35" t="s">
        <v>50</v>
      </c>
      <c r="E37" s="36" t="s">
        <v>409</v>
      </c>
    </row>
    <row r="38" spans="1:5" ht="12.75">
      <c r="A38" s="37" t="s">
        <v>52</v>
      </c>
      <c r="E38" s="38" t="s">
        <v>789</v>
      </c>
    </row>
    <row r="39" spans="1:18" ht="12.75" customHeight="1">
      <c r="A39" s="6" t="s">
        <v>43</v>
      </c>
      <c s="6"/>
      <c s="44" t="s">
        <v>33</v>
      </c>
      <c s="6"/>
      <c s="27" t="s">
        <v>179</v>
      </c>
      <c s="6"/>
      <c s="6"/>
      <c s="6"/>
      <c s="45">
        <f>0+Q39</f>
      </c>
      <c r="O39">
        <f>0+R39</f>
      </c>
      <c r="Q39">
        <f>0+I40+I43+I46+I49+I52</f>
      </c>
      <c>
        <f>0+O40+O43+O46+O49+O52</f>
      </c>
    </row>
    <row r="40" spans="1:16" ht="12.75">
      <c r="A40" s="25" t="s">
        <v>45</v>
      </c>
      <c s="29" t="s">
        <v>42</v>
      </c>
      <c s="29" t="s">
        <v>411</v>
      </c>
      <c s="25" t="s">
        <v>47</v>
      </c>
      <c s="30" t="s">
        <v>412</v>
      </c>
      <c s="31" t="s">
        <v>65</v>
      </c>
      <c s="32">
        <v>9.988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38.25">
      <c r="A41" s="35" t="s">
        <v>50</v>
      </c>
      <c r="E41" s="36" t="s">
        <v>413</v>
      </c>
    </row>
    <row r="42" spans="1:5" ht="89.25">
      <c r="A42" s="39" t="s">
        <v>52</v>
      </c>
      <c r="E42" s="38" t="s">
        <v>790</v>
      </c>
    </row>
    <row r="43" spans="1:16" ht="12.75">
      <c r="A43" s="25" t="s">
        <v>45</v>
      </c>
      <c s="29" t="s">
        <v>130</v>
      </c>
      <c s="29" t="s">
        <v>415</v>
      </c>
      <c s="25" t="s">
        <v>47</v>
      </c>
      <c s="30" t="s">
        <v>416</v>
      </c>
      <c s="31" t="s">
        <v>65</v>
      </c>
      <c s="32">
        <v>15.705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50</v>
      </c>
      <c r="E44" s="36" t="s">
        <v>417</v>
      </c>
    </row>
    <row r="45" spans="1:5" ht="51">
      <c r="A45" s="39" t="s">
        <v>52</v>
      </c>
      <c r="E45" s="38" t="s">
        <v>791</v>
      </c>
    </row>
    <row r="46" spans="1:16" ht="12.75">
      <c r="A46" s="25" t="s">
        <v>45</v>
      </c>
      <c s="29" t="s">
        <v>132</v>
      </c>
      <c s="29" t="s">
        <v>181</v>
      </c>
      <c s="25" t="s">
        <v>47</v>
      </c>
      <c s="30" t="s">
        <v>182</v>
      </c>
      <c s="31" t="s">
        <v>65</v>
      </c>
      <c s="32">
        <v>57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525</v>
      </c>
    </row>
    <row r="48" spans="1:5" ht="12.75">
      <c r="A48" s="39" t="s">
        <v>52</v>
      </c>
      <c r="E48" s="38" t="s">
        <v>792</v>
      </c>
    </row>
    <row r="49" spans="1:16" ht="12.75">
      <c r="A49" s="25" t="s">
        <v>45</v>
      </c>
      <c s="29" t="s">
        <v>137</v>
      </c>
      <c s="29" t="s">
        <v>419</v>
      </c>
      <c s="25" t="s">
        <v>47</v>
      </c>
      <c s="30" t="s">
        <v>420</v>
      </c>
      <c s="31" t="s">
        <v>65</v>
      </c>
      <c s="32">
        <v>3.409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25.5">
      <c r="A50" s="35" t="s">
        <v>50</v>
      </c>
      <c r="E50" s="36" t="s">
        <v>421</v>
      </c>
    </row>
    <row r="51" spans="1:5" ht="12.75">
      <c r="A51" s="39" t="s">
        <v>52</v>
      </c>
      <c r="E51" s="38" t="s">
        <v>793</v>
      </c>
    </row>
    <row r="52" spans="1:16" ht="12.75">
      <c r="A52" s="25" t="s">
        <v>45</v>
      </c>
      <c s="29" t="s">
        <v>142</v>
      </c>
      <c s="29" t="s">
        <v>423</v>
      </c>
      <c s="25" t="s">
        <v>47</v>
      </c>
      <c s="30" t="s">
        <v>424</v>
      </c>
      <c s="31" t="s">
        <v>65</v>
      </c>
      <c s="32">
        <v>0.405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409</v>
      </c>
    </row>
    <row r="54" spans="1:5" ht="12.75">
      <c r="A54" s="37" t="s">
        <v>52</v>
      </c>
      <c r="E54" s="38" t="s">
        <v>794</v>
      </c>
    </row>
    <row r="55" spans="1:18" ht="12.75" customHeight="1">
      <c r="A55" s="6" t="s">
        <v>43</v>
      </c>
      <c s="6"/>
      <c s="44" t="s">
        <v>76</v>
      </c>
      <c s="6"/>
      <c s="27" t="s">
        <v>426</v>
      </c>
      <c s="6"/>
      <c s="6"/>
      <c s="6"/>
      <c s="45">
        <f>0+Q55</f>
      </c>
      <c r="O55">
        <f>0+R55</f>
      </c>
      <c r="Q55">
        <f>0+I56+I59</f>
      </c>
      <c>
        <f>0+O56+O59</f>
      </c>
    </row>
    <row r="56" spans="1:16" ht="12.75">
      <c r="A56" s="25" t="s">
        <v>45</v>
      </c>
      <c s="29" t="s">
        <v>145</v>
      </c>
      <c s="29" t="s">
        <v>795</v>
      </c>
      <c s="25" t="s">
        <v>47</v>
      </c>
      <c s="30" t="s">
        <v>796</v>
      </c>
      <c s="31" t="s">
        <v>55</v>
      </c>
      <c s="32">
        <v>1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7.5">
      <c r="A57" s="35" t="s">
        <v>50</v>
      </c>
      <c r="E57" s="36" t="s">
        <v>797</v>
      </c>
    </row>
    <row r="58" spans="1:5" ht="12.75">
      <c r="A58" s="39" t="s">
        <v>52</v>
      </c>
      <c r="E58" s="38" t="s">
        <v>798</v>
      </c>
    </row>
    <row r="59" spans="1:16" ht="12.75">
      <c r="A59" s="25" t="s">
        <v>45</v>
      </c>
      <c s="29" t="s">
        <v>150</v>
      </c>
      <c s="29" t="s">
        <v>427</v>
      </c>
      <c s="25" t="s">
        <v>47</v>
      </c>
      <c s="30" t="s">
        <v>428</v>
      </c>
      <c s="31" t="s">
        <v>65</v>
      </c>
      <c s="32">
        <v>35.8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25.5">
      <c r="A60" s="35" t="s">
        <v>50</v>
      </c>
      <c r="E60" s="36" t="s">
        <v>417</v>
      </c>
    </row>
    <row r="61" spans="1:5" ht="25.5">
      <c r="A61" s="37" t="s">
        <v>52</v>
      </c>
      <c r="E61" s="38" t="s">
        <v>799</v>
      </c>
    </row>
    <row r="62" spans="1:18" ht="12.75" customHeight="1">
      <c r="A62" s="6" t="s">
        <v>43</v>
      </c>
      <c s="6"/>
      <c s="44" t="s">
        <v>40</v>
      </c>
      <c s="6"/>
      <c s="27" t="s">
        <v>231</v>
      </c>
      <c s="6"/>
      <c s="6"/>
      <c s="6"/>
      <c s="45">
        <f>0+Q62</f>
      </c>
      <c r="O62">
        <f>0+R62</f>
      </c>
      <c r="Q62">
        <f>0+I63+I66+I69</f>
      </c>
      <c>
        <f>0+O63+O66+O69</f>
      </c>
    </row>
    <row r="63" spans="1:16" ht="12.75">
      <c r="A63" s="25" t="s">
        <v>45</v>
      </c>
      <c s="29" t="s">
        <v>153</v>
      </c>
      <c s="29" t="s">
        <v>800</v>
      </c>
      <c s="25" t="s">
        <v>47</v>
      </c>
      <c s="30" t="s">
        <v>801</v>
      </c>
      <c s="31" t="s">
        <v>176</v>
      </c>
      <c s="32">
        <v>33.6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51">
      <c r="A64" s="35" t="s">
        <v>50</v>
      </c>
      <c r="E64" s="36" t="s">
        <v>802</v>
      </c>
    </row>
    <row r="65" spans="1:5" ht="12.75">
      <c r="A65" s="39" t="s">
        <v>52</v>
      </c>
      <c r="E65" s="38" t="s">
        <v>803</v>
      </c>
    </row>
    <row r="66" spans="1:16" ht="12.75">
      <c r="A66" s="25" t="s">
        <v>45</v>
      </c>
      <c s="29" t="s">
        <v>158</v>
      </c>
      <c s="29" t="s">
        <v>434</v>
      </c>
      <c s="25" t="s">
        <v>47</v>
      </c>
      <c s="30" t="s">
        <v>435</v>
      </c>
      <c s="31" t="s">
        <v>65</v>
      </c>
      <c s="32">
        <v>4.44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51">
      <c r="A67" s="35" t="s">
        <v>50</v>
      </c>
      <c r="E67" s="36" t="s">
        <v>436</v>
      </c>
    </row>
    <row r="68" spans="1:5" ht="12.75">
      <c r="A68" s="39" t="s">
        <v>52</v>
      </c>
      <c r="E68" s="38" t="s">
        <v>804</v>
      </c>
    </row>
    <row r="69" spans="1:16" ht="12.75">
      <c r="A69" s="25" t="s">
        <v>45</v>
      </c>
      <c s="29" t="s">
        <v>163</v>
      </c>
      <c s="29" t="s">
        <v>805</v>
      </c>
      <c s="25" t="s">
        <v>47</v>
      </c>
      <c s="30" t="s">
        <v>806</v>
      </c>
      <c s="31" t="s">
        <v>176</v>
      </c>
      <c s="32">
        <v>20.72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38.25">
      <c r="A70" s="35" t="s">
        <v>50</v>
      </c>
      <c r="E70" s="36" t="s">
        <v>440</v>
      </c>
    </row>
    <row r="71" spans="1:5" ht="12.75">
      <c r="A71" s="37" t="s">
        <v>52</v>
      </c>
      <c r="E71" s="38" t="s">
        <v>807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0+O9+O13+O26+O39+O46+O71+O75+O79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808</v>
      </c>
      <c s="40">
        <f>0+I9+I13+I26+I39+I46+I71+I75+I79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636</v>
      </c>
      <c s="1"/>
      <c s="14" t="s">
        <v>637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808</v>
      </c>
      <c s="6"/>
      <c s="18" t="s">
        <v>809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1267.211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396</v>
      </c>
    </row>
    <row r="12" spans="1:5" ht="38.25">
      <c r="A12" s="37" t="s">
        <v>52</v>
      </c>
      <c r="E12" s="38" t="s">
        <v>811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</f>
      </c>
      <c>
        <f>0+O14+O17+O20+O23</f>
      </c>
    </row>
    <row r="14" spans="1:16" ht="12.75">
      <c r="A14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65</v>
      </c>
      <c s="32">
        <v>87.38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38.25">
      <c r="A15" s="35" t="s">
        <v>50</v>
      </c>
      <c r="E15" s="36" t="s">
        <v>482</v>
      </c>
    </row>
    <row r="16" spans="1:5" ht="12.75">
      <c r="A16" s="39" t="s">
        <v>52</v>
      </c>
      <c r="E16" s="38" t="s">
        <v>812</v>
      </c>
    </row>
    <row r="17" spans="1:16" ht="12.75">
      <c r="A17" s="25" t="s">
        <v>45</v>
      </c>
      <c s="29" t="s">
        <v>22</v>
      </c>
      <c s="29" t="s">
        <v>484</v>
      </c>
      <c s="25" t="s">
        <v>47</v>
      </c>
      <c s="30" t="s">
        <v>485</v>
      </c>
      <c s="31" t="s">
        <v>65</v>
      </c>
      <c s="32">
        <v>616.626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50</v>
      </c>
      <c r="E18" s="36" t="s">
        <v>486</v>
      </c>
    </row>
    <row r="19" spans="1:5" ht="12.75">
      <c r="A19" s="39" t="s">
        <v>52</v>
      </c>
      <c r="E19" s="38" t="s">
        <v>813</v>
      </c>
    </row>
    <row r="20" spans="1:16" ht="12.75">
      <c r="A20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704.006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38.25">
      <c r="A22" s="39" t="s">
        <v>52</v>
      </c>
      <c r="E22" s="38" t="s">
        <v>814</v>
      </c>
    </row>
    <row r="23" spans="1:16" ht="12.75">
      <c r="A23" s="25" t="s">
        <v>45</v>
      </c>
      <c s="29" t="s">
        <v>35</v>
      </c>
      <c s="29" t="s">
        <v>403</v>
      </c>
      <c s="25" t="s">
        <v>47</v>
      </c>
      <c s="30" t="s">
        <v>404</v>
      </c>
      <c s="31" t="s">
        <v>65</v>
      </c>
      <c s="32">
        <v>417.596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405</v>
      </c>
    </row>
    <row r="25" spans="1:5" ht="38.25">
      <c r="A25" s="37" t="s">
        <v>52</v>
      </c>
      <c r="E25" s="38" t="s">
        <v>815</v>
      </c>
    </row>
    <row r="26" spans="1:18" ht="12.75" customHeight="1">
      <c r="A26" s="6" t="s">
        <v>43</v>
      </c>
      <c s="6"/>
      <c s="44" t="s">
        <v>23</v>
      </c>
      <c s="6"/>
      <c s="27" t="s">
        <v>172</v>
      </c>
      <c s="6"/>
      <c s="6"/>
      <c s="6"/>
      <c s="45">
        <f>0+Q26</f>
      </c>
      <c r="O26">
        <f>0+R26</f>
      </c>
      <c r="Q26">
        <f>0+I27+I30+I33+I36</f>
      </c>
      <c>
        <f>0+O27+O30+O33+O36</f>
      </c>
    </row>
    <row r="27" spans="1:16" ht="12.75">
      <c r="A27" s="25" t="s">
        <v>45</v>
      </c>
      <c s="29" t="s">
        <v>37</v>
      </c>
      <c s="29" t="s">
        <v>490</v>
      </c>
      <c s="25" t="s">
        <v>47</v>
      </c>
      <c s="30" t="s">
        <v>491</v>
      </c>
      <c s="31" t="s">
        <v>49</v>
      </c>
      <c s="32">
        <v>226.16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25.5">
      <c r="A29" s="39" t="s">
        <v>52</v>
      </c>
      <c r="E29" s="38" t="s">
        <v>816</v>
      </c>
    </row>
    <row r="30" spans="1:16" ht="12.75">
      <c r="A30" s="25" t="s">
        <v>45</v>
      </c>
      <c s="29" t="s">
        <v>71</v>
      </c>
      <c s="29" t="s">
        <v>493</v>
      </c>
      <c s="25" t="s">
        <v>47</v>
      </c>
      <c s="30" t="s">
        <v>494</v>
      </c>
      <c s="31" t="s">
        <v>49</v>
      </c>
      <c s="32">
        <v>247.8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817</v>
      </c>
    </row>
    <row r="32" spans="1:5" ht="38.25">
      <c r="A32" s="39" t="s">
        <v>52</v>
      </c>
      <c r="E32" s="38" t="s">
        <v>818</v>
      </c>
    </row>
    <row r="33" spans="1:16" ht="12.75">
      <c r="A33" s="25" t="s">
        <v>45</v>
      </c>
      <c s="29" t="s">
        <v>76</v>
      </c>
      <c s="29" t="s">
        <v>497</v>
      </c>
      <c s="25" t="s">
        <v>47</v>
      </c>
      <c s="30" t="s">
        <v>498</v>
      </c>
      <c s="31" t="s">
        <v>65</v>
      </c>
      <c s="32">
        <v>22.302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50</v>
      </c>
      <c r="E34" s="36" t="s">
        <v>819</v>
      </c>
    </row>
    <row r="35" spans="1:5" ht="12.75">
      <c r="A35" s="39" t="s">
        <v>52</v>
      </c>
      <c r="E35" s="38" t="s">
        <v>820</v>
      </c>
    </row>
    <row r="36" spans="1:16" ht="12.75">
      <c r="A36" s="25" t="s">
        <v>45</v>
      </c>
      <c s="29" t="s">
        <v>40</v>
      </c>
      <c s="29" t="s">
        <v>501</v>
      </c>
      <c s="25" t="s">
        <v>47</v>
      </c>
      <c s="30" t="s">
        <v>502</v>
      </c>
      <c s="31" t="s">
        <v>90</v>
      </c>
      <c s="32">
        <v>1.351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25.5">
      <c r="A37" s="35" t="s">
        <v>50</v>
      </c>
      <c r="E37" s="36" t="s">
        <v>821</v>
      </c>
    </row>
    <row r="38" spans="1:5" ht="12.75">
      <c r="A38" s="37" t="s">
        <v>52</v>
      </c>
      <c r="E38" s="38" t="s">
        <v>822</v>
      </c>
    </row>
    <row r="39" spans="1:18" ht="12.75" customHeight="1">
      <c r="A39" s="6" t="s">
        <v>43</v>
      </c>
      <c s="6"/>
      <c s="44" t="s">
        <v>22</v>
      </c>
      <c s="6"/>
      <c s="27" t="s">
        <v>505</v>
      </c>
      <c s="6"/>
      <c s="6"/>
      <c s="6"/>
      <c s="45">
        <f>0+Q39</f>
      </c>
      <c r="O39">
        <f>0+R39</f>
      </c>
      <c r="Q39">
        <f>0+I40+I43</f>
      </c>
      <c>
        <f>0+O40+O43</f>
      </c>
    </row>
    <row r="40" spans="1:16" ht="12.75">
      <c r="A40" s="25" t="s">
        <v>45</v>
      </c>
      <c s="29" t="s">
        <v>42</v>
      </c>
      <c s="29" t="s">
        <v>514</v>
      </c>
      <c s="25" t="s">
        <v>47</v>
      </c>
      <c s="30" t="s">
        <v>515</v>
      </c>
      <c s="31" t="s">
        <v>65</v>
      </c>
      <c s="32">
        <v>2.24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823</v>
      </c>
    </row>
    <row r="42" spans="1:5" ht="51">
      <c r="A42" s="39" t="s">
        <v>52</v>
      </c>
      <c r="E42" s="38" t="s">
        <v>824</v>
      </c>
    </row>
    <row r="43" spans="1:16" ht="12.75">
      <c r="A43" s="25" t="s">
        <v>45</v>
      </c>
      <c s="29" t="s">
        <v>130</v>
      </c>
      <c s="29" t="s">
        <v>518</v>
      </c>
      <c s="25" t="s">
        <v>47</v>
      </c>
      <c s="30" t="s">
        <v>519</v>
      </c>
      <c s="31" t="s">
        <v>90</v>
      </c>
      <c s="32">
        <v>0.336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512</v>
      </c>
    </row>
    <row r="45" spans="1:5" ht="12.75">
      <c r="A45" s="37" t="s">
        <v>52</v>
      </c>
      <c r="E45" s="38" t="s">
        <v>825</v>
      </c>
    </row>
    <row r="46" spans="1:18" ht="12.75" customHeight="1">
      <c r="A46" s="6" t="s">
        <v>43</v>
      </c>
      <c s="6"/>
      <c s="44" t="s">
        <v>33</v>
      </c>
      <c s="6"/>
      <c s="27" t="s">
        <v>179</v>
      </c>
      <c s="6"/>
      <c s="6"/>
      <c s="6"/>
      <c s="45">
        <f>0+Q46</f>
      </c>
      <c r="O46">
        <f>0+R46</f>
      </c>
      <c r="Q46">
        <f>0+I47+I50+I53+I56+I59+I62+I65+I68</f>
      </c>
      <c>
        <f>0+O47+O50+O53+O56+O59+O62+O65+O68</f>
      </c>
    </row>
    <row r="47" spans="1:16" ht="12.75">
      <c r="A47" s="25" t="s">
        <v>45</v>
      </c>
      <c s="29" t="s">
        <v>132</v>
      </c>
      <c s="29" t="s">
        <v>411</v>
      </c>
      <c s="25" t="s">
        <v>47</v>
      </c>
      <c s="30" t="s">
        <v>412</v>
      </c>
      <c s="31" t="s">
        <v>65</v>
      </c>
      <c s="32">
        <v>8.628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38.25">
      <c r="A48" s="35" t="s">
        <v>50</v>
      </c>
      <c r="E48" s="36" t="s">
        <v>826</v>
      </c>
    </row>
    <row r="49" spans="1:5" ht="51">
      <c r="A49" s="39" t="s">
        <v>52</v>
      </c>
      <c r="E49" s="38" t="s">
        <v>827</v>
      </c>
    </row>
    <row r="50" spans="1:16" ht="12.75">
      <c r="A50" s="25" t="s">
        <v>45</v>
      </c>
      <c s="29" t="s">
        <v>137</v>
      </c>
      <c s="29" t="s">
        <v>415</v>
      </c>
      <c s="25" t="s">
        <v>47</v>
      </c>
      <c s="30" t="s">
        <v>416</v>
      </c>
      <c s="31" t="s">
        <v>65</v>
      </c>
      <c s="32">
        <v>11.069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25.5">
      <c r="A51" s="35" t="s">
        <v>50</v>
      </c>
      <c r="E51" s="36" t="s">
        <v>828</v>
      </c>
    </row>
    <row r="52" spans="1:5" ht="12.75">
      <c r="A52" s="39" t="s">
        <v>52</v>
      </c>
      <c r="E52" s="38" t="s">
        <v>829</v>
      </c>
    </row>
    <row r="53" spans="1:16" ht="12.75">
      <c r="A53" s="25" t="s">
        <v>45</v>
      </c>
      <c s="29" t="s">
        <v>142</v>
      </c>
      <c s="29" t="s">
        <v>181</v>
      </c>
      <c s="25" t="s">
        <v>47</v>
      </c>
      <c s="30" t="s">
        <v>182</v>
      </c>
      <c s="31" t="s">
        <v>65</v>
      </c>
      <c s="32">
        <v>87.38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525</v>
      </c>
    </row>
    <row r="55" spans="1:5" ht="12.75">
      <c r="A55" s="39" t="s">
        <v>52</v>
      </c>
      <c r="E55" s="38" t="s">
        <v>830</v>
      </c>
    </row>
    <row r="56" spans="1:16" ht="12.75">
      <c r="A56" s="25" t="s">
        <v>45</v>
      </c>
      <c s="29" t="s">
        <v>145</v>
      </c>
      <c s="29" t="s">
        <v>527</v>
      </c>
      <c s="25" t="s">
        <v>47</v>
      </c>
      <c s="30" t="s">
        <v>528</v>
      </c>
      <c s="31" t="s">
        <v>65</v>
      </c>
      <c s="32">
        <v>11.894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25.5">
      <c r="A57" s="35" t="s">
        <v>50</v>
      </c>
      <c r="E57" s="36" t="s">
        <v>831</v>
      </c>
    </row>
    <row r="58" spans="1:5" ht="12.75">
      <c r="A58" s="39" t="s">
        <v>52</v>
      </c>
      <c r="E58" s="38" t="s">
        <v>832</v>
      </c>
    </row>
    <row r="59" spans="1:16" ht="12.75">
      <c r="A59" s="25" t="s">
        <v>45</v>
      </c>
      <c s="29" t="s">
        <v>150</v>
      </c>
      <c s="29" t="s">
        <v>531</v>
      </c>
      <c s="25" t="s">
        <v>47</v>
      </c>
      <c s="30" t="s">
        <v>532</v>
      </c>
      <c s="31" t="s">
        <v>90</v>
      </c>
      <c s="32">
        <v>0.54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25.5">
      <c r="A60" s="35" t="s">
        <v>50</v>
      </c>
      <c r="E60" s="36" t="s">
        <v>833</v>
      </c>
    </row>
    <row r="61" spans="1:5" ht="12.75">
      <c r="A61" s="39" t="s">
        <v>52</v>
      </c>
      <c r="E61" s="38" t="s">
        <v>834</v>
      </c>
    </row>
    <row r="62" spans="1:16" ht="12.75">
      <c r="A62" s="25" t="s">
        <v>45</v>
      </c>
      <c s="29" t="s">
        <v>153</v>
      </c>
      <c s="29" t="s">
        <v>419</v>
      </c>
      <c s="25" t="s">
        <v>47</v>
      </c>
      <c s="30" t="s">
        <v>420</v>
      </c>
      <c s="31" t="s">
        <v>65</v>
      </c>
      <c s="32">
        <v>34.281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50</v>
      </c>
      <c r="E63" s="36" t="s">
        <v>421</v>
      </c>
    </row>
    <row r="64" spans="1:5" ht="38.25">
      <c r="A64" s="39" t="s">
        <v>52</v>
      </c>
      <c r="E64" s="38" t="s">
        <v>835</v>
      </c>
    </row>
    <row r="65" spans="1:16" ht="12.75">
      <c r="A65" s="25" t="s">
        <v>45</v>
      </c>
      <c s="29" t="s">
        <v>158</v>
      </c>
      <c s="29" t="s">
        <v>423</v>
      </c>
      <c s="25" t="s">
        <v>47</v>
      </c>
      <c s="30" t="s">
        <v>424</v>
      </c>
      <c s="31" t="s">
        <v>65</v>
      </c>
      <c s="32">
        <v>1.287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25.5">
      <c r="A66" s="35" t="s">
        <v>50</v>
      </c>
      <c r="E66" s="36" t="s">
        <v>836</v>
      </c>
    </row>
    <row r="67" spans="1:5" ht="12.75">
      <c r="A67" s="39" t="s">
        <v>52</v>
      </c>
      <c r="E67" s="38" t="s">
        <v>837</v>
      </c>
    </row>
    <row r="68" spans="1:16" ht="12.75">
      <c r="A68" s="25" t="s">
        <v>45</v>
      </c>
      <c s="29" t="s">
        <v>163</v>
      </c>
      <c s="29" t="s">
        <v>538</v>
      </c>
      <c s="25" t="s">
        <v>47</v>
      </c>
      <c s="30" t="s">
        <v>539</v>
      </c>
      <c s="31" t="s">
        <v>65</v>
      </c>
      <c s="32">
        <v>1.008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823</v>
      </c>
    </row>
    <row r="70" spans="1:5" ht="12.75">
      <c r="A70" s="37" t="s">
        <v>52</v>
      </c>
      <c r="E70" s="38" t="s">
        <v>540</v>
      </c>
    </row>
    <row r="71" spans="1:18" ht="12.75" customHeight="1">
      <c r="A71" s="6" t="s">
        <v>43</v>
      </c>
      <c s="6"/>
      <c s="44" t="s">
        <v>71</v>
      </c>
      <c s="6"/>
      <c s="27" t="s">
        <v>541</v>
      </c>
      <c s="6"/>
      <c s="6"/>
      <c s="6"/>
      <c s="45">
        <f>0+Q71</f>
      </c>
      <c r="O71">
        <f>0+R71</f>
      </c>
      <c r="Q71">
        <f>0+I72</f>
      </c>
      <c>
        <f>0+O72</f>
      </c>
    </row>
    <row r="72" spans="1:16" ht="12.75">
      <c r="A72" s="25" t="s">
        <v>45</v>
      </c>
      <c s="29" t="s">
        <v>167</v>
      </c>
      <c s="29" t="s">
        <v>542</v>
      </c>
      <c s="25" t="s">
        <v>47</v>
      </c>
      <c s="30" t="s">
        <v>543</v>
      </c>
      <c s="31" t="s">
        <v>49</v>
      </c>
      <c s="32">
        <v>198.24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12.75">
      <c r="A73" s="35" t="s">
        <v>50</v>
      </c>
      <c r="E73" s="36" t="s">
        <v>817</v>
      </c>
    </row>
    <row r="74" spans="1:5" ht="25.5">
      <c r="A74" s="37" t="s">
        <v>52</v>
      </c>
      <c r="E74" s="38" t="s">
        <v>838</v>
      </c>
    </row>
    <row r="75" spans="1:18" ht="12.75" customHeight="1">
      <c r="A75" s="6" t="s">
        <v>43</v>
      </c>
      <c s="6"/>
      <c s="44" t="s">
        <v>76</v>
      </c>
      <c s="6"/>
      <c s="27" t="s">
        <v>426</v>
      </c>
      <c s="6"/>
      <c s="6"/>
      <c s="6"/>
      <c s="45">
        <f>0+Q75</f>
      </c>
      <c r="O75">
        <f>0+R75</f>
      </c>
      <c r="Q75">
        <f>0+I76</f>
      </c>
      <c>
        <f>0+O76</f>
      </c>
    </row>
    <row r="76" spans="1:16" ht="12.75">
      <c r="A76" s="25" t="s">
        <v>45</v>
      </c>
      <c s="29" t="s">
        <v>173</v>
      </c>
      <c s="29" t="s">
        <v>545</v>
      </c>
      <c s="25" t="s">
        <v>47</v>
      </c>
      <c s="30" t="s">
        <v>546</v>
      </c>
      <c s="31" t="s">
        <v>176</v>
      </c>
      <c s="32">
        <v>52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25.5">
      <c r="A77" s="35" t="s">
        <v>50</v>
      </c>
      <c r="E77" s="36" t="s">
        <v>547</v>
      </c>
    </row>
    <row r="78" spans="1:5" ht="12.75">
      <c r="A78" s="37" t="s">
        <v>52</v>
      </c>
      <c r="E78" s="38" t="s">
        <v>839</v>
      </c>
    </row>
    <row r="79" spans="1:18" ht="12.75" customHeight="1">
      <c r="A79" s="6" t="s">
        <v>43</v>
      </c>
      <c s="6"/>
      <c s="44" t="s">
        <v>40</v>
      </c>
      <c s="6"/>
      <c s="27" t="s">
        <v>231</v>
      </c>
      <c s="6"/>
      <c s="6"/>
      <c s="6"/>
      <c s="45">
        <f>0+Q79</f>
      </c>
      <c r="O79">
        <f>0+R79</f>
      </c>
      <c r="Q79">
        <f>0+I80</f>
      </c>
      <c>
        <f>0+O80</f>
      </c>
    </row>
    <row r="80" spans="1:16" ht="12.75">
      <c r="A80" s="25" t="s">
        <v>45</v>
      </c>
      <c s="29" t="s">
        <v>180</v>
      </c>
      <c s="29" t="s">
        <v>556</v>
      </c>
      <c s="25" t="s">
        <v>47</v>
      </c>
      <c s="30" t="s">
        <v>557</v>
      </c>
      <c s="31" t="s">
        <v>176</v>
      </c>
      <c s="32">
        <v>24.78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50</v>
      </c>
      <c r="E81" s="36" t="s">
        <v>817</v>
      </c>
    </row>
    <row r="82" spans="1:5" ht="25.5">
      <c r="A82" s="37" t="s">
        <v>52</v>
      </c>
      <c r="E82" s="38" t="s">
        <v>840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0+O9+O13+O23+O27+O40+O44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841</v>
      </c>
      <c s="40">
        <f>0+I9+I13+I23+I27+I40+I44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636</v>
      </c>
      <c s="1"/>
      <c s="14" t="s">
        <v>637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841</v>
      </c>
      <c s="6"/>
      <c s="18" t="s">
        <v>842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16.173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396</v>
      </c>
    </row>
    <row r="12" spans="1:5" ht="12.75">
      <c r="A12" s="37" t="s">
        <v>52</v>
      </c>
      <c r="E12" s="38" t="s">
        <v>844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</f>
      </c>
      <c>
        <f>0+O14+O17+O20</f>
      </c>
    </row>
    <row r="14" spans="1:16" ht="12.75">
      <c r="A14" s="25" t="s">
        <v>45</v>
      </c>
      <c s="29" t="s">
        <v>23</v>
      </c>
      <c s="29" t="s">
        <v>398</v>
      </c>
      <c s="25" t="s">
        <v>47</v>
      </c>
      <c s="30" t="s">
        <v>399</v>
      </c>
      <c s="31" t="s">
        <v>65</v>
      </c>
      <c s="32">
        <v>8.985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38.25">
      <c r="A15" s="35" t="s">
        <v>50</v>
      </c>
      <c r="E15" s="36" t="s">
        <v>400</v>
      </c>
    </row>
    <row r="16" spans="1:5" ht="12.75">
      <c r="A16" s="39" t="s">
        <v>52</v>
      </c>
      <c r="E16" s="38" t="s">
        <v>845</v>
      </c>
    </row>
    <row r="17" spans="1:16" ht="12.75">
      <c r="A17" s="25" t="s">
        <v>45</v>
      </c>
      <c s="29" t="s">
        <v>22</v>
      </c>
      <c s="29" t="s">
        <v>77</v>
      </c>
      <c s="25" t="s">
        <v>47</v>
      </c>
      <c s="30" t="s">
        <v>78</v>
      </c>
      <c s="31" t="s">
        <v>65</v>
      </c>
      <c s="32">
        <v>8.985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9" t="s">
        <v>52</v>
      </c>
      <c r="E19" s="38" t="s">
        <v>846</v>
      </c>
    </row>
    <row r="20" spans="1:16" ht="12.75">
      <c r="A20" s="25" t="s">
        <v>45</v>
      </c>
      <c s="29" t="s">
        <v>33</v>
      </c>
      <c s="29" t="s">
        <v>403</v>
      </c>
      <c s="25" t="s">
        <v>47</v>
      </c>
      <c s="30" t="s">
        <v>404</v>
      </c>
      <c s="31" t="s">
        <v>65</v>
      </c>
      <c s="32">
        <v>6.458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405</v>
      </c>
    </row>
    <row r="22" spans="1:5" ht="38.25">
      <c r="A22" s="37" t="s">
        <v>52</v>
      </c>
      <c r="E22" s="38" t="s">
        <v>847</v>
      </c>
    </row>
    <row r="23" spans="1:18" ht="12.75" customHeight="1">
      <c r="A23" s="6" t="s">
        <v>43</v>
      </c>
      <c s="6"/>
      <c s="44" t="s">
        <v>23</v>
      </c>
      <c s="6"/>
      <c s="27" t="s">
        <v>172</v>
      </c>
      <c s="6"/>
      <c s="6"/>
      <c s="6"/>
      <c s="45">
        <f>0+Q23</f>
      </c>
      <c r="O23">
        <f>0+R23</f>
      </c>
      <c r="Q23">
        <f>0+I24</f>
      </c>
      <c>
        <f>0+O24</f>
      </c>
    </row>
    <row r="24" spans="1:16" ht="12.75">
      <c r="A24" s="25" t="s">
        <v>45</v>
      </c>
      <c s="29" t="s">
        <v>35</v>
      </c>
      <c s="29" t="s">
        <v>407</v>
      </c>
      <c s="25" t="s">
        <v>47</v>
      </c>
      <c s="30" t="s">
        <v>408</v>
      </c>
      <c s="31" t="s">
        <v>65</v>
      </c>
      <c s="32">
        <v>1.125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25.5">
      <c r="A25" s="35" t="s">
        <v>50</v>
      </c>
      <c r="E25" s="36" t="s">
        <v>409</v>
      </c>
    </row>
    <row r="26" spans="1:5" ht="12.75">
      <c r="A26" s="37" t="s">
        <v>52</v>
      </c>
      <c r="E26" s="38" t="s">
        <v>465</v>
      </c>
    </row>
    <row r="27" spans="1:18" ht="12.75" customHeight="1">
      <c r="A27" s="6" t="s">
        <v>43</v>
      </c>
      <c s="6"/>
      <c s="44" t="s">
        <v>33</v>
      </c>
      <c s="6"/>
      <c s="27" t="s">
        <v>179</v>
      </c>
      <c s="6"/>
      <c s="6"/>
      <c s="6"/>
      <c s="45">
        <f>0+Q27</f>
      </c>
      <c r="O27">
        <f>0+R27</f>
      </c>
      <c r="Q27">
        <f>0+I28+I31+I34+I37</f>
      </c>
      <c>
        <f>0+O28+O31+O34+O37</f>
      </c>
    </row>
    <row r="28" spans="1:16" ht="12.75">
      <c r="A28" s="25" t="s">
        <v>45</v>
      </c>
      <c s="29" t="s">
        <v>37</v>
      </c>
      <c s="29" t="s">
        <v>411</v>
      </c>
      <c s="25" t="s">
        <v>47</v>
      </c>
      <c s="30" t="s">
        <v>412</v>
      </c>
      <c s="31" t="s">
        <v>65</v>
      </c>
      <c s="32">
        <v>2.103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413</v>
      </c>
    </row>
    <row r="30" spans="1:5" ht="76.5">
      <c r="A30" s="39" t="s">
        <v>52</v>
      </c>
      <c r="E30" s="38" t="s">
        <v>848</v>
      </c>
    </row>
    <row r="31" spans="1:16" ht="12.75">
      <c r="A31" s="25" t="s">
        <v>45</v>
      </c>
      <c s="29" t="s">
        <v>71</v>
      </c>
      <c s="29" t="s">
        <v>415</v>
      </c>
      <c s="25" t="s">
        <v>47</v>
      </c>
      <c s="30" t="s">
        <v>416</v>
      </c>
      <c s="31" t="s">
        <v>65</v>
      </c>
      <c s="32">
        <v>3.742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417</v>
      </c>
    </row>
    <row r="33" spans="1:5" ht="51">
      <c r="A33" s="39" t="s">
        <v>52</v>
      </c>
      <c r="E33" s="38" t="s">
        <v>849</v>
      </c>
    </row>
    <row r="34" spans="1:16" ht="12.75">
      <c r="A34" s="25" t="s">
        <v>45</v>
      </c>
      <c s="29" t="s">
        <v>76</v>
      </c>
      <c s="29" t="s">
        <v>419</v>
      </c>
      <c s="25" t="s">
        <v>47</v>
      </c>
      <c s="30" t="s">
        <v>420</v>
      </c>
      <c s="31" t="s">
        <v>65</v>
      </c>
      <c s="32">
        <v>1.302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421</v>
      </c>
    </row>
    <row r="36" spans="1:5" ht="12.75">
      <c r="A36" s="39" t="s">
        <v>52</v>
      </c>
      <c r="E36" s="38" t="s">
        <v>574</v>
      </c>
    </row>
    <row r="37" spans="1:16" ht="12.75">
      <c r="A37" s="25" t="s">
        <v>45</v>
      </c>
      <c s="29" t="s">
        <v>40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409</v>
      </c>
    </row>
    <row r="39" spans="1:5" ht="12.75">
      <c r="A39" s="37" t="s">
        <v>52</v>
      </c>
      <c r="E39" s="38" t="s">
        <v>425</v>
      </c>
    </row>
    <row r="40" spans="1:18" ht="12.75" customHeight="1">
      <c r="A40" s="6" t="s">
        <v>43</v>
      </c>
      <c s="6"/>
      <c s="44" t="s">
        <v>76</v>
      </c>
      <c s="6"/>
      <c s="27" t="s">
        <v>426</v>
      </c>
      <c s="6"/>
      <c s="6"/>
      <c s="6"/>
      <c s="45">
        <f>0+Q40</f>
      </c>
      <c r="O40">
        <f>0+R40</f>
      </c>
      <c r="Q40">
        <f>0+I41</f>
      </c>
      <c>
        <f>0+O41</f>
      </c>
    </row>
    <row r="41" spans="1:16" ht="12.75">
      <c r="A41" s="25" t="s">
        <v>45</v>
      </c>
      <c s="29" t="s">
        <v>42</v>
      </c>
      <c s="29" t="s">
        <v>427</v>
      </c>
      <c s="25" t="s">
        <v>47</v>
      </c>
      <c s="30" t="s">
        <v>428</v>
      </c>
      <c s="31" t="s">
        <v>65</v>
      </c>
      <c s="32">
        <v>2.014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50</v>
      </c>
      <c r="E42" s="36" t="s">
        <v>417</v>
      </c>
    </row>
    <row r="43" spans="1:5" ht="25.5">
      <c r="A43" s="37" t="s">
        <v>52</v>
      </c>
      <c r="E43" s="38" t="s">
        <v>850</v>
      </c>
    </row>
    <row r="44" spans="1:18" ht="12.75" customHeight="1">
      <c r="A44" s="6" t="s">
        <v>43</v>
      </c>
      <c s="6"/>
      <c s="44" t="s">
        <v>40</v>
      </c>
      <c s="6"/>
      <c s="27" t="s">
        <v>231</v>
      </c>
      <c s="6"/>
      <c s="6"/>
      <c s="6"/>
      <c s="45">
        <f>0+Q44</f>
      </c>
      <c r="O44">
        <f>0+R44</f>
      </c>
      <c r="Q44">
        <f>0+I45</f>
      </c>
      <c>
        <f>0+O45</f>
      </c>
    </row>
    <row r="45" spans="1:16" ht="12.75">
      <c r="A45" s="25" t="s">
        <v>45</v>
      </c>
      <c s="29" t="s">
        <v>130</v>
      </c>
      <c s="29" t="s">
        <v>470</v>
      </c>
      <c s="25" t="s">
        <v>47</v>
      </c>
      <c s="30" t="s">
        <v>471</v>
      </c>
      <c s="31" t="s">
        <v>176</v>
      </c>
      <c s="32">
        <v>12.2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432</v>
      </c>
    </row>
    <row r="47" spans="1:5" ht="12.75">
      <c r="A47" s="37" t="s">
        <v>52</v>
      </c>
      <c r="E47" s="38" t="s">
        <v>851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0+O9+O16+O26+O30+O43+O47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852</v>
      </c>
      <c s="40">
        <f>0+I9+I16+I26+I30+I43+I47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636</v>
      </c>
      <c s="1"/>
      <c s="14" t="s">
        <v>637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852</v>
      </c>
      <c s="6"/>
      <c s="18" t="s">
        <v>853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88</v>
      </c>
      <c s="25" t="s">
        <v>63</v>
      </c>
      <c s="30" t="s">
        <v>89</v>
      </c>
      <c s="31" t="s">
        <v>90</v>
      </c>
      <c s="32">
        <v>8.933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394</v>
      </c>
    </row>
    <row r="12" spans="1:5" ht="38.25">
      <c r="A12" s="39" t="s">
        <v>52</v>
      </c>
      <c r="E12" s="38" t="s">
        <v>855</v>
      </c>
    </row>
    <row r="13" spans="1:16" ht="12.75">
      <c r="A13" s="25" t="s">
        <v>45</v>
      </c>
      <c s="29" t="s">
        <v>23</v>
      </c>
      <c s="29" t="s">
        <v>88</v>
      </c>
      <c s="25" t="s">
        <v>68</v>
      </c>
      <c s="30" t="s">
        <v>89</v>
      </c>
      <c s="31" t="s">
        <v>90</v>
      </c>
      <c s="32">
        <v>14.067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396</v>
      </c>
    </row>
    <row r="15" spans="1:5" ht="12.75">
      <c r="A15" s="37" t="s">
        <v>52</v>
      </c>
      <c r="E15" s="38" t="s">
        <v>856</v>
      </c>
    </row>
    <row r="16" spans="1:18" ht="12.75" customHeight="1">
      <c r="A16" s="6" t="s">
        <v>43</v>
      </c>
      <c s="6"/>
      <c s="44" t="s">
        <v>29</v>
      </c>
      <c s="6"/>
      <c s="27" t="s">
        <v>44</v>
      </c>
      <c s="6"/>
      <c s="6"/>
      <c s="6"/>
      <c s="45">
        <f>0+Q16</f>
      </c>
      <c r="O16">
        <f>0+R16</f>
      </c>
      <c r="Q16">
        <f>0+I17+I20+I23</f>
      </c>
      <c>
        <f>0+O17+O20+O23</f>
      </c>
    </row>
    <row r="17" spans="1:16" ht="12.75">
      <c r="A17" s="25" t="s">
        <v>45</v>
      </c>
      <c s="29" t="s">
        <v>22</v>
      </c>
      <c s="29" t="s">
        <v>398</v>
      </c>
      <c s="25" t="s">
        <v>47</v>
      </c>
      <c s="30" t="s">
        <v>399</v>
      </c>
      <c s="31" t="s">
        <v>65</v>
      </c>
      <c s="32">
        <v>7.815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50</v>
      </c>
      <c r="E18" s="36" t="s">
        <v>400</v>
      </c>
    </row>
    <row r="19" spans="1:5" ht="12.75">
      <c r="A19" s="39" t="s">
        <v>52</v>
      </c>
      <c r="E19" s="38" t="s">
        <v>857</v>
      </c>
    </row>
    <row r="20" spans="1:16" ht="12.75">
      <c r="A20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7.815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12.75">
      <c r="A22" s="39" t="s">
        <v>52</v>
      </c>
      <c r="E22" s="38" t="s">
        <v>858</v>
      </c>
    </row>
    <row r="23" spans="1:16" ht="12.75">
      <c r="A23" s="25" t="s">
        <v>45</v>
      </c>
      <c s="29" t="s">
        <v>35</v>
      </c>
      <c s="29" t="s">
        <v>403</v>
      </c>
      <c s="25" t="s">
        <v>47</v>
      </c>
      <c s="30" t="s">
        <v>404</v>
      </c>
      <c s="31" t="s">
        <v>65</v>
      </c>
      <c s="32">
        <v>5.311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405</v>
      </c>
    </row>
    <row r="25" spans="1:5" ht="38.25">
      <c r="A25" s="37" t="s">
        <v>52</v>
      </c>
      <c r="E25" s="38" t="s">
        <v>859</v>
      </c>
    </row>
    <row r="26" spans="1:18" ht="12.75" customHeight="1">
      <c r="A26" s="6" t="s">
        <v>43</v>
      </c>
      <c s="6"/>
      <c s="44" t="s">
        <v>23</v>
      </c>
      <c s="6"/>
      <c s="27" t="s">
        <v>172</v>
      </c>
      <c s="6"/>
      <c s="6"/>
      <c s="6"/>
      <c s="45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37</v>
      </c>
      <c s="29" t="s">
        <v>407</v>
      </c>
      <c s="25" t="s">
        <v>47</v>
      </c>
      <c s="30" t="s">
        <v>408</v>
      </c>
      <c s="31" t="s">
        <v>65</v>
      </c>
      <c s="32">
        <v>1.125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409</v>
      </c>
    </row>
    <row r="29" spans="1:5" ht="12.75">
      <c r="A29" s="37" t="s">
        <v>52</v>
      </c>
      <c r="E29" s="38" t="s">
        <v>465</v>
      </c>
    </row>
    <row r="30" spans="1:18" ht="12.75" customHeight="1">
      <c r="A30" s="6" t="s">
        <v>43</v>
      </c>
      <c s="6"/>
      <c s="44" t="s">
        <v>33</v>
      </c>
      <c s="6"/>
      <c s="27" t="s">
        <v>179</v>
      </c>
      <c s="6"/>
      <c s="6"/>
      <c s="6"/>
      <c s="45">
        <f>0+Q30</f>
      </c>
      <c r="O30">
        <f>0+R30</f>
      </c>
      <c r="Q30">
        <f>0+I31+I34+I37+I40</f>
      </c>
      <c>
        <f>0+O31+O34+O37+O40</f>
      </c>
    </row>
    <row r="31" spans="1:16" ht="12.75">
      <c r="A31" s="25" t="s">
        <v>45</v>
      </c>
      <c s="29" t="s">
        <v>71</v>
      </c>
      <c s="29" t="s">
        <v>411</v>
      </c>
      <c s="25" t="s">
        <v>47</v>
      </c>
      <c s="30" t="s">
        <v>412</v>
      </c>
      <c s="31" t="s">
        <v>65</v>
      </c>
      <c s="32">
        <v>1.761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413</v>
      </c>
    </row>
    <row r="33" spans="1:5" ht="76.5">
      <c r="A33" s="39" t="s">
        <v>52</v>
      </c>
      <c r="E33" s="38" t="s">
        <v>860</v>
      </c>
    </row>
    <row r="34" spans="1:16" ht="12.75">
      <c r="A34" s="25" t="s">
        <v>45</v>
      </c>
      <c s="29" t="s">
        <v>76</v>
      </c>
      <c s="29" t="s">
        <v>415</v>
      </c>
      <c s="25" t="s">
        <v>47</v>
      </c>
      <c s="30" t="s">
        <v>416</v>
      </c>
      <c s="31" t="s">
        <v>65</v>
      </c>
      <c s="32">
        <v>3.19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417</v>
      </c>
    </row>
    <row r="36" spans="1:5" ht="51">
      <c r="A36" s="39" t="s">
        <v>52</v>
      </c>
      <c r="E36" s="38" t="s">
        <v>861</v>
      </c>
    </row>
    <row r="37" spans="1:16" ht="12.75">
      <c r="A37" s="25" t="s">
        <v>45</v>
      </c>
      <c s="29" t="s">
        <v>40</v>
      </c>
      <c s="29" t="s">
        <v>419</v>
      </c>
      <c s="25" t="s">
        <v>47</v>
      </c>
      <c s="30" t="s">
        <v>420</v>
      </c>
      <c s="31" t="s">
        <v>65</v>
      </c>
      <c s="32">
        <v>1.273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421</v>
      </c>
    </row>
    <row r="39" spans="1:5" ht="12.75">
      <c r="A39" s="39" t="s">
        <v>52</v>
      </c>
      <c r="E39" s="38" t="s">
        <v>862</v>
      </c>
    </row>
    <row r="40" spans="1:16" ht="12.75">
      <c r="A40" s="25" t="s">
        <v>45</v>
      </c>
      <c s="29" t="s">
        <v>42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409</v>
      </c>
    </row>
    <row r="42" spans="1:5" ht="12.75">
      <c r="A42" s="37" t="s">
        <v>52</v>
      </c>
      <c r="E42" s="38" t="s">
        <v>425</v>
      </c>
    </row>
    <row r="43" spans="1:18" ht="12.75" customHeight="1">
      <c r="A43" s="6" t="s">
        <v>43</v>
      </c>
      <c s="6"/>
      <c s="44" t="s">
        <v>76</v>
      </c>
      <c s="6"/>
      <c s="27" t="s">
        <v>426</v>
      </c>
      <c s="6"/>
      <c s="6"/>
      <c s="6"/>
      <c s="45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130</v>
      </c>
      <c s="29" t="s">
        <v>427</v>
      </c>
      <c s="25" t="s">
        <v>47</v>
      </c>
      <c s="30" t="s">
        <v>428</v>
      </c>
      <c s="31" t="s">
        <v>65</v>
      </c>
      <c s="32">
        <v>1.44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25.5">
      <c r="A45" s="35" t="s">
        <v>50</v>
      </c>
      <c r="E45" s="36" t="s">
        <v>417</v>
      </c>
    </row>
    <row r="46" spans="1:5" ht="12.75">
      <c r="A46" s="37" t="s">
        <v>52</v>
      </c>
      <c r="E46" s="38" t="s">
        <v>863</v>
      </c>
    </row>
    <row r="47" spans="1:18" ht="12.75" customHeight="1">
      <c r="A47" s="6" t="s">
        <v>43</v>
      </c>
      <c s="6"/>
      <c s="44" t="s">
        <v>40</v>
      </c>
      <c s="6"/>
      <c s="27" t="s">
        <v>231</v>
      </c>
      <c s="6"/>
      <c s="6"/>
      <c s="6"/>
      <c s="45">
        <f>0+Q47</f>
      </c>
      <c r="O47">
        <f>0+R47</f>
      </c>
      <c r="Q47">
        <f>0+I48+I51+I54</f>
      </c>
      <c>
        <f>0+O48+O51+O54</f>
      </c>
    </row>
    <row r="48" spans="1:16" ht="12.75">
      <c r="A48" s="25" t="s">
        <v>45</v>
      </c>
      <c s="29" t="s">
        <v>132</v>
      </c>
      <c s="29" t="s">
        <v>470</v>
      </c>
      <c s="25" t="s">
        <v>47</v>
      </c>
      <c s="30" t="s">
        <v>471</v>
      </c>
      <c s="31" t="s">
        <v>176</v>
      </c>
      <c s="32">
        <v>10.1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432</v>
      </c>
    </row>
    <row r="50" spans="1:5" ht="12.75">
      <c r="A50" s="39" t="s">
        <v>52</v>
      </c>
      <c r="E50" s="38" t="s">
        <v>864</v>
      </c>
    </row>
    <row r="51" spans="1:16" ht="12.75">
      <c r="A51" s="25" t="s">
        <v>45</v>
      </c>
      <c s="29" t="s">
        <v>137</v>
      </c>
      <c s="29" t="s">
        <v>434</v>
      </c>
      <c s="25" t="s">
        <v>47</v>
      </c>
      <c s="30" t="s">
        <v>435</v>
      </c>
      <c s="31" t="s">
        <v>65</v>
      </c>
      <c s="32">
        <v>1.383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436</v>
      </c>
    </row>
    <row r="53" spans="1:5" ht="12.75">
      <c r="A53" s="39" t="s">
        <v>52</v>
      </c>
      <c r="E53" s="38" t="s">
        <v>865</v>
      </c>
    </row>
    <row r="54" spans="1:16" ht="12.75">
      <c r="A54" s="25" t="s">
        <v>45</v>
      </c>
      <c s="29" t="s">
        <v>142</v>
      </c>
      <c s="29" t="s">
        <v>474</v>
      </c>
      <c s="25" t="s">
        <v>47</v>
      </c>
      <c s="30" t="s">
        <v>475</v>
      </c>
      <c s="31" t="s">
        <v>176</v>
      </c>
      <c s="32">
        <v>7.31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38.25">
      <c r="A55" s="35" t="s">
        <v>50</v>
      </c>
      <c r="E55" s="36" t="s">
        <v>440</v>
      </c>
    </row>
    <row r="56" spans="1:5" ht="12.75">
      <c r="A56" s="37" t="s">
        <v>52</v>
      </c>
      <c r="E56" s="38" t="s">
        <v>866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0+O9+O16+O26+O30+O43+O47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867</v>
      </c>
      <c s="40">
        <f>0+I9+I16+I26+I30+I43+I47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636</v>
      </c>
      <c s="1"/>
      <c s="14" t="s">
        <v>637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867</v>
      </c>
      <c s="6"/>
      <c s="18" t="s">
        <v>868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88</v>
      </c>
      <c s="25" t="s">
        <v>63</v>
      </c>
      <c s="30" t="s">
        <v>89</v>
      </c>
      <c s="31" t="s">
        <v>90</v>
      </c>
      <c s="32">
        <v>9.84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394</v>
      </c>
    </row>
    <row r="12" spans="1:5" ht="38.25">
      <c r="A12" s="39" t="s">
        <v>52</v>
      </c>
      <c r="E12" s="38" t="s">
        <v>870</v>
      </c>
    </row>
    <row r="13" spans="1:16" ht="12.75">
      <c r="A13" s="25" t="s">
        <v>45</v>
      </c>
      <c s="29" t="s">
        <v>23</v>
      </c>
      <c s="29" t="s">
        <v>88</v>
      </c>
      <c s="25" t="s">
        <v>68</v>
      </c>
      <c s="30" t="s">
        <v>89</v>
      </c>
      <c s="31" t="s">
        <v>90</v>
      </c>
      <c s="32">
        <v>12.474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396</v>
      </c>
    </row>
    <row r="15" spans="1:5" ht="12.75">
      <c r="A15" s="37" t="s">
        <v>52</v>
      </c>
      <c r="E15" s="38" t="s">
        <v>871</v>
      </c>
    </row>
    <row r="16" spans="1:18" ht="12.75" customHeight="1">
      <c r="A16" s="6" t="s">
        <v>43</v>
      </c>
      <c s="6"/>
      <c s="44" t="s">
        <v>29</v>
      </c>
      <c s="6"/>
      <c s="27" t="s">
        <v>44</v>
      </c>
      <c s="6"/>
      <c s="6"/>
      <c s="6"/>
      <c s="45">
        <f>0+Q16</f>
      </c>
      <c r="O16">
        <f>0+R16</f>
      </c>
      <c r="Q16">
        <f>0+I17+I20+I23</f>
      </c>
      <c>
        <f>0+O17+O20+O23</f>
      </c>
    </row>
    <row r="17" spans="1:16" ht="12.75">
      <c r="A17" s="25" t="s">
        <v>45</v>
      </c>
      <c s="29" t="s">
        <v>22</v>
      </c>
      <c s="29" t="s">
        <v>398</v>
      </c>
      <c s="25" t="s">
        <v>47</v>
      </c>
      <c s="30" t="s">
        <v>399</v>
      </c>
      <c s="31" t="s">
        <v>65</v>
      </c>
      <c s="32">
        <v>6.93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50</v>
      </c>
      <c r="E18" s="36" t="s">
        <v>400</v>
      </c>
    </row>
    <row r="19" spans="1:5" ht="12.75">
      <c r="A19" s="39" t="s">
        <v>52</v>
      </c>
      <c r="E19" s="38" t="s">
        <v>872</v>
      </c>
    </row>
    <row r="20" spans="1:16" ht="12.75">
      <c r="A20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6.93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12.75">
      <c r="A22" s="39" t="s">
        <v>52</v>
      </c>
      <c r="E22" s="38" t="s">
        <v>873</v>
      </c>
    </row>
    <row r="23" spans="1:16" ht="12.75">
      <c r="A23" s="25" t="s">
        <v>45</v>
      </c>
      <c s="29" t="s">
        <v>35</v>
      </c>
      <c s="29" t="s">
        <v>403</v>
      </c>
      <c s="25" t="s">
        <v>47</v>
      </c>
      <c s="30" t="s">
        <v>404</v>
      </c>
      <c s="31" t="s">
        <v>65</v>
      </c>
      <c s="32">
        <v>4.314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405</v>
      </c>
    </row>
    <row r="25" spans="1:5" ht="38.25">
      <c r="A25" s="37" t="s">
        <v>52</v>
      </c>
      <c r="E25" s="38" t="s">
        <v>874</v>
      </c>
    </row>
    <row r="26" spans="1:18" ht="12.75" customHeight="1">
      <c r="A26" s="6" t="s">
        <v>43</v>
      </c>
      <c s="6"/>
      <c s="44" t="s">
        <v>23</v>
      </c>
      <c s="6"/>
      <c s="27" t="s">
        <v>172</v>
      </c>
      <c s="6"/>
      <c s="6"/>
      <c s="6"/>
      <c s="45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37</v>
      </c>
      <c s="29" t="s">
        <v>407</v>
      </c>
      <c s="25" t="s">
        <v>47</v>
      </c>
      <c s="30" t="s">
        <v>408</v>
      </c>
      <c s="31" t="s">
        <v>65</v>
      </c>
      <c s="32">
        <v>1.125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409</v>
      </c>
    </row>
    <row r="29" spans="1:5" ht="12.75">
      <c r="A29" s="37" t="s">
        <v>52</v>
      </c>
      <c r="E29" s="38" t="s">
        <v>465</v>
      </c>
    </row>
    <row r="30" spans="1:18" ht="12.75" customHeight="1">
      <c r="A30" s="6" t="s">
        <v>43</v>
      </c>
      <c s="6"/>
      <c s="44" t="s">
        <v>33</v>
      </c>
      <c s="6"/>
      <c s="27" t="s">
        <v>179</v>
      </c>
      <c s="6"/>
      <c s="6"/>
      <c s="6"/>
      <c s="45">
        <f>0+Q30</f>
      </c>
      <c r="O30">
        <f>0+R30</f>
      </c>
      <c r="Q30">
        <f>0+I31+I34+I37+I40</f>
      </c>
      <c>
        <f>0+O31+O34+O37+O40</f>
      </c>
    </row>
    <row r="31" spans="1:16" ht="12.75">
      <c r="A31" s="25" t="s">
        <v>45</v>
      </c>
      <c s="29" t="s">
        <v>71</v>
      </c>
      <c s="29" t="s">
        <v>411</v>
      </c>
      <c s="25" t="s">
        <v>47</v>
      </c>
      <c s="30" t="s">
        <v>412</v>
      </c>
      <c s="31" t="s">
        <v>65</v>
      </c>
      <c s="32">
        <v>1.406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413</v>
      </c>
    </row>
    <row r="33" spans="1:5" ht="76.5">
      <c r="A33" s="39" t="s">
        <v>52</v>
      </c>
      <c r="E33" s="38" t="s">
        <v>875</v>
      </c>
    </row>
    <row r="34" spans="1:16" ht="12.75">
      <c r="A34" s="25" t="s">
        <v>45</v>
      </c>
      <c s="29" t="s">
        <v>76</v>
      </c>
      <c s="29" t="s">
        <v>415</v>
      </c>
      <c s="25" t="s">
        <v>47</v>
      </c>
      <c s="30" t="s">
        <v>416</v>
      </c>
      <c s="31" t="s">
        <v>65</v>
      </c>
      <c s="32">
        <v>2.843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417</v>
      </c>
    </row>
    <row r="36" spans="1:5" ht="51">
      <c r="A36" s="39" t="s">
        <v>52</v>
      </c>
      <c r="E36" s="38" t="s">
        <v>876</v>
      </c>
    </row>
    <row r="37" spans="1:16" ht="12.75">
      <c r="A37" s="25" t="s">
        <v>45</v>
      </c>
      <c s="29" t="s">
        <v>40</v>
      </c>
      <c s="29" t="s">
        <v>419</v>
      </c>
      <c s="25" t="s">
        <v>47</v>
      </c>
      <c s="30" t="s">
        <v>420</v>
      </c>
      <c s="31" t="s">
        <v>65</v>
      </c>
      <c s="32">
        <v>1.444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421</v>
      </c>
    </row>
    <row r="39" spans="1:5" ht="12.75">
      <c r="A39" s="39" t="s">
        <v>52</v>
      </c>
      <c r="E39" s="38" t="s">
        <v>877</v>
      </c>
    </row>
    <row r="40" spans="1:16" ht="12.75">
      <c r="A40" s="25" t="s">
        <v>45</v>
      </c>
      <c s="29" t="s">
        <v>42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409</v>
      </c>
    </row>
    <row r="42" spans="1:5" ht="12.75">
      <c r="A42" s="37" t="s">
        <v>52</v>
      </c>
      <c r="E42" s="38" t="s">
        <v>425</v>
      </c>
    </row>
    <row r="43" spans="1:18" ht="12.75" customHeight="1">
      <c r="A43" s="6" t="s">
        <v>43</v>
      </c>
      <c s="6"/>
      <c s="44" t="s">
        <v>76</v>
      </c>
      <c s="6"/>
      <c s="27" t="s">
        <v>426</v>
      </c>
      <c s="6"/>
      <c s="6"/>
      <c s="6"/>
      <c s="45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130</v>
      </c>
      <c s="29" t="s">
        <v>427</v>
      </c>
      <c s="25" t="s">
        <v>47</v>
      </c>
      <c s="30" t="s">
        <v>428</v>
      </c>
      <c s="31" t="s">
        <v>65</v>
      </c>
      <c s="32">
        <v>1.08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25.5">
      <c r="A45" s="35" t="s">
        <v>50</v>
      </c>
      <c r="E45" s="36" t="s">
        <v>417</v>
      </c>
    </row>
    <row r="46" spans="1:5" ht="12.75">
      <c r="A46" s="37" t="s">
        <v>52</v>
      </c>
      <c r="E46" s="38" t="s">
        <v>878</v>
      </c>
    </row>
    <row r="47" spans="1:18" ht="12.75" customHeight="1">
      <c r="A47" s="6" t="s">
        <v>43</v>
      </c>
      <c s="6"/>
      <c s="44" t="s">
        <v>40</v>
      </c>
      <c s="6"/>
      <c s="27" t="s">
        <v>231</v>
      </c>
      <c s="6"/>
      <c s="6"/>
      <c s="6"/>
      <c s="45">
        <f>0+Q47</f>
      </c>
      <c r="O47">
        <f>0+R47</f>
      </c>
      <c r="Q47">
        <f>0+I48+I51+I54</f>
      </c>
      <c>
        <f>0+O48+O51+O54</f>
      </c>
    </row>
    <row r="48" spans="1:16" ht="12.75">
      <c r="A48" s="25" t="s">
        <v>45</v>
      </c>
      <c s="29" t="s">
        <v>132</v>
      </c>
      <c s="29" t="s">
        <v>470</v>
      </c>
      <c s="25" t="s">
        <v>47</v>
      </c>
      <c s="30" t="s">
        <v>471</v>
      </c>
      <c s="31" t="s">
        <v>176</v>
      </c>
      <c s="32">
        <v>8.2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432</v>
      </c>
    </row>
    <row r="50" spans="1:5" ht="12.75">
      <c r="A50" s="39" t="s">
        <v>52</v>
      </c>
      <c r="E50" s="38" t="s">
        <v>879</v>
      </c>
    </row>
    <row r="51" spans="1:16" ht="12.75">
      <c r="A51" s="25" t="s">
        <v>45</v>
      </c>
      <c s="29" t="s">
        <v>137</v>
      </c>
      <c s="29" t="s">
        <v>434</v>
      </c>
      <c s="25" t="s">
        <v>47</v>
      </c>
      <c s="30" t="s">
        <v>435</v>
      </c>
      <c s="31" t="s">
        <v>65</v>
      </c>
      <c s="32">
        <v>1.296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436</v>
      </c>
    </row>
    <row r="53" spans="1:5" ht="12.75">
      <c r="A53" s="39" t="s">
        <v>52</v>
      </c>
      <c r="E53" s="38" t="s">
        <v>880</v>
      </c>
    </row>
    <row r="54" spans="1:16" ht="12.75">
      <c r="A54" s="25" t="s">
        <v>45</v>
      </c>
      <c s="29" t="s">
        <v>142</v>
      </c>
      <c s="29" t="s">
        <v>438</v>
      </c>
      <c s="25" t="s">
        <v>47</v>
      </c>
      <c s="30" t="s">
        <v>439</v>
      </c>
      <c s="31" t="s">
        <v>176</v>
      </c>
      <c s="32">
        <v>7.19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38.25">
      <c r="A55" s="35" t="s">
        <v>50</v>
      </c>
      <c r="E55" s="36" t="s">
        <v>440</v>
      </c>
    </row>
    <row r="56" spans="1:5" ht="12.75">
      <c r="A56" s="37" t="s">
        <v>52</v>
      </c>
      <c r="E56" s="38" t="s">
        <v>881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0+O9+O16+O26+O30+O43+O47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882</v>
      </c>
      <c s="40">
        <f>0+I9+I16+I26+I30+I43+I47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636</v>
      </c>
      <c s="1"/>
      <c s="14" t="s">
        <v>637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882</v>
      </c>
      <c s="6"/>
      <c s="18" t="s">
        <v>883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88</v>
      </c>
      <c s="25" t="s">
        <v>63</v>
      </c>
      <c s="30" t="s">
        <v>89</v>
      </c>
      <c s="31" t="s">
        <v>90</v>
      </c>
      <c s="32">
        <v>5.995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394</v>
      </c>
    </row>
    <row r="12" spans="1:5" ht="38.25">
      <c r="A12" s="39" t="s">
        <v>52</v>
      </c>
      <c r="E12" s="38" t="s">
        <v>885</v>
      </c>
    </row>
    <row r="13" spans="1:16" ht="12.75">
      <c r="A13" s="25" t="s">
        <v>45</v>
      </c>
      <c s="29" t="s">
        <v>23</v>
      </c>
      <c s="29" t="s">
        <v>88</v>
      </c>
      <c s="25" t="s">
        <v>68</v>
      </c>
      <c s="30" t="s">
        <v>89</v>
      </c>
      <c s="31" t="s">
        <v>90</v>
      </c>
      <c s="32">
        <v>15.66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396</v>
      </c>
    </row>
    <row r="15" spans="1:5" ht="12.75">
      <c r="A15" s="37" t="s">
        <v>52</v>
      </c>
      <c r="E15" s="38" t="s">
        <v>886</v>
      </c>
    </row>
    <row r="16" spans="1:18" ht="12.75" customHeight="1">
      <c r="A16" s="6" t="s">
        <v>43</v>
      </c>
      <c s="6"/>
      <c s="44" t="s">
        <v>29</v>
      </c>
      <c s="6"/>
      <c s="27" t="s">
        <v>44</v>
      </c>
      <c s="6"/>
      <c s="6"/>
      <c s="6"/>
      <c s="45">
        <f>0+Q16</f>
      </c>
      <c r="O16">
        <f>0+R16</f>
      </c>
      <c r="Q16">
        <f>0+I17+I20+I23</f>
      </c>
      <c>
        <f>0+O17+O20+O23</f>
      </c>
    </row>
    <row r="17" spans="1:16" ht="12.75">
      <c r="A17" s="25" t="s">
        <v>45</v>
      </c>
      <c s="29" t="s">
        <v>22</v>
      </c>
      <c s="29" t="s">
        <v>398</v>
      </c>
      <c s="25" t="s">
        <v>47</v>
      </c>
      <c s="30" t="s">
        <v>399</v>
      </c>
      <c s="31" t="s">
        <v>65</v>
      </c>
      <c s="32">
        <v>8.7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50</v>
      </c>
      <c r="E18" s="36" t="s">
        <v>400</v>
      </c>
    </row>
    <row r="19" spans="1:5" ht="12.75">
      <c r="A19" s="39" t="s">
        <v>52</v>
      </c>
      <c r="E19" s="38" t="s">
        <v>887</v>
      </c>
    </row>
    <row r="20" spans="1:16" ht="12.75">
      <c r="A20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8.7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12.75">
      <c r="A22" s="39" t="s">
        <v>52</v>
      </c>
      <c r="E22" s="38" t="s">
        <v>888</v>
      </c>
    </row>
    <row r="23" spans="1:16" ht="12.75">
      <c r="A23" s="25" t="s">
        <v>45</v>
      </c>
      <c s="29" t="s">
        <v>35</v>
      </c>
      <c s="29" t="s">
        <v>403</v>
      </c>
      <c s="25" t="s">
        <v>47</v>
      </c>
      <c s="30" t="s">
        <v>404</v>
      </c>
      <c s="31" t="s">
        <v>65</v>
      </c>
      <c s="32">
        <v>4.348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405</v>
      </c>
    </row>
    <row r="25" spans="1:5" ht="38.25">
      <c r="A25" s="37" t="s">
        <v>52</v>
      </c>
      <c r="E25" s="38" t="s">
        <v>889</v>
      </c>
    </row>
    <row r="26" spans="1:18" ht="12.75" customHeight="1">
      <c r="A26" s="6" t="s">
        <v>43</v>
      </c>
      <c s="6"/>
      <c s="44" t="s">
        <v>23</v>
      </c>
      <c s="6"/>
      <c s="27" t="s">
        <v>172</v>
      </c>
      <c s="6"/>
      <c s="6"/>
      <c s="6"/>
      <c s="45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37</v>
      </c>
      <c s="29" t="s">
        <v>407</v>
      </c>
      <c s="25" t="s">
        <v>47</v>
      </c>
      <c s="30" t="s">
        <v>408</v>
      </c>
      <c s="31" t="s">
        <v>65</v>
      </c>
      <c s="32">
        <v>1.125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409</v>
      </c>
    </row>
    <row r="29" spans="1:5" ht="12.75">
      <c r="A29" s="37" t="s">
        <v>52</v>
      </c>
      <c r="E29" s="38" t="s">
        <v>465</v>
      </c>
    </row>
    <row r="30" spans="1:18" ht="12.75" customHeight="1">
      <c r="A30" s="6" t="s">
        <v>43</v>
      </c>
      <c s="6"/>
      <c s="44" t="s">
        <v>33</v>
      </c>
      <c s="6"/>
      <c s="27" t="s">
        <v>179</v>
      </c>
      <c s="6"/>
      <c s="6"/>
      <c s="6"/>
      <c s="45">
        <f>0+Q30</f>
      </c>
      <c r="O30">
        <f>0+R30</f>
      </c>
      <c r="Q30">
        <f>0+I31+I34+I37+I40</f>
      </c>
      <c>
        <f>0+O31+O34+O37+O40</f>
      </c>
    </row>
    <row r="31" spans="1:16" ht="12.75">
      <c r="A31" s="25" t="s">
        <v>45</v>
      </c>
      <c s="29" t="s">
        <v>71</v>
      </c>
      <c s="29" t="s">
        <v>411</v>
      </c>
      <c s="25" t="s">
        <v>47</v>
      </c>
      <c s="30" t="s">
        <v>412</v>
      </c>
      <c s="31" t="s">
        <v>65</v>
      </c>
      <c s="32">
        <v>1.462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413</v>
      </c>
    </row>
    <row r="33" spans="1:5" ht="76.5">
      <c r="A33" s="39" t="s">
        <v>52</v>
      </c>
      <c r="E33" s="38" t="s">
        <v>890</v>
      </c>
    </row>
    <row r="34" spans="1:16" ht="12.75">
      <c r="A34" s="25" t="s">
        <v>45</v>
      </c>
      <c s="29" t="s">
        <v>76</v>
      </c>
      <c s="29" t="s">
        <v>415</v>
      </c>
      <c s="25" t="s">
        <v>47</v>
      </c>
      <c s="30" t="s">
        <v>416</v>
      </c>
      <c s="31" t="s">
        <v>65</v>
      </c>
      <c s="32">
        <v>2.797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417</v>
      </c>
    </row>
    <row r="36" spans="1:5" ht="51">
      <c r="A36" s="39" t="s">
        <v>52</v>
      </c>
      <c r="E36" s="38" t="s">
        <v>891</v>
      </c>
    </row>
    <row r="37" spans="1:16" ht="12.75">
      <c r="A37" s="25" t="s">
        <v>45</v>
      </c>
      <c s="29" t="s">
        <v>40</v>
      </c>
      <c s="29" t="s">
        <v>419</v>
      </c>
      <c s="25" t="s">
        <v>47</v>
      </c>
      <c s="30" t="s">
        <v>420</v>
      </c>
      <c s="31" t="s">
        <v>65</v>
      </c>
      <c s="32">
        <v>1.387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421</v>
      </c>
    </row>
    <row r="39" spans="1:5" ht="12.75">
      <c r="A39" s="39" t="s">
        <v>52</v>
      </c>
      <c r="E39" s="38" t="s">
        <v>892</v>
      </c>
    </row>
    <row r="40" spans="1:16" ht="12.75">
      <c r="A40" s="25" t="s">
        <v>45</v>
      </c>
      <c s="29" t="s">
        <v>42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409</v>
      </c>
    </row>
    <row r="42" spans="1:5" ht="12.75">
      <c r="A42" s="37" t="s">
        <v>52</v>
      </c>
      <c r="E42" s="38" t="s">
        <v>425</v>
      </c>
    </row>
    <row r="43" spans="1:18" ht="12.75" customHeight="1">
      <c r="A43" s="6" t="s">
        <v>43</v>
      </c>
      <c s="6"/>
      <c s="44" t="s">
        <v>76</v>
      </c>
      <c s="6"/>
      <c s="27" t="s">
        <v>426</v>
      </c>
      <c s="6"/>
      <c s="6"/>
      <c s="6"/>
      <c s="45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130</v>
      </c>
      <c s="29" t="s">
        <v>427</v>
      </c>
      <c s="25" t="s">
        <v>47</v>
      </c>
      <c s="30" t="s">
        <v>428</v>
      </c>
      <c s="31" t="s">
        <v>65</v>
      </c>
      <c s="32">
        <v>1.219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25.5">
      <c r="A45" s="35" t="s">
        <v>50</v>
      </c>
      <c r="E45" s="36" t="s">
        <v>417</v>
      </c>
    </row>
    <row r="46" spans="1:5" ht="25.5">
      <c r="A46" s="37" t="s">
        <v>52</v>
      </c>
      <c r="E46" s="38" t="s">
        <v>893</v>
      </c>
    </row>
    <row r="47" spans="1:18" ht="12.75" customHeight="1">
      <c r="A47" s="6" t="s">
        <v>43</v>
      </c>
      <c s="6"/>
      <c s="44" t="s">
        <v>40</v>
      </c>
      <c s="6"/>
      <c s="27" t="s">
        <v>231</v>
      </c>
      <c s="6"/>
      <c s="6"/>
      <c s="6"/>
      <c s="45">
        <f>0+Q47</f>
      </c>
      <c r="O47">
        <f>0+R47</f>
      </c>
      <c r="Q47">
        <f>0+I48+I51+I54</f>
      </c>
      <c>
        <f>0+O48+O51+O54</f>
      </c>
    </row>
    <row r="48" spans="1:16" ht="12.75">
      <c r="A48" s="25" t="s">
        <v>45</v>
      </c>
      <c s="29" t="s">
        <v>132</v>
      </c>
      <c s="29" t="s">
        <v>470</v>
      </c>
      <c s="25" t="s">
        <v>47</v>
      </c>
      <c s="30" t="s">
        <v>471</v>
      </c>
      <c s="31" t="s">
        <v>176</v>
      </c>
      <c s="32">
        <v>8.5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432</v>
      </c>
    </row>
    <row r="50" spans="1:5" ht="12.75">
      <c r="A50" s="39" t="s">
        <v>52</v>
      </c>
      <c r="E50" s="38" t="s">
        <v>894</v>
      </c>
    </row>
    <row r="51" spans="1:16" ht="12.75">
      <c r="A51" s="25" t="s">
        <v>45</v>
      </c>
      <c s="29" t="s">
        <v>137</v>
      </c>
      <c s="29" t="s">
        <v>434</v>
      </c>
      <c s="25" t="s">
        <v>47</v>
      </c>
      <c s="30" t="s">
        <v>435</v>
      </c>
      <c s="31" t="s">
        <v>65</v>
      </c>
      <c s="32">
        <v>0.53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436</v>
      </c>
    </row>
    <row r="53" spans="1:5" ht="12.75">
      <c r="A53" s="39" t="s">
        <v>52</v>
      </c>
      <c r="E53" s="38" t="s">
        <v>895</v>
      </c>
    </row>
    <row r="54" spans="1:16" ht="12.75">
      <c r="A54" s="25" t="s">
        <v>45</v>
      </c>
      <c s="29" t="s">
        <v>142</v>
      </c>
      <c s="29" t="s">
        <v>896</v>
      </c>
      <c s="25" t="s">
        <v>47</v>
      </c>
      <c s="30" t="s">
        <v>897</v>
      </c>
      <c s="31" t="s">
        <v>176</v>
      </c>
      <c s="32">
        <v>8.2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38.25">
      <c r="A55" s="35" t="s">
        <v>50</v>
      </c>
      <c r="E55" s="36" t="s">
        <v>440</v>
      </c>
    </row>
    <row r="56" spans="1:5" ht="12.75">
      <c r="A56" s="37" t="s">
        <v>52</v>
      </c>
      <c r="E56" s="38" t="s">
        <v>898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0+O9+O13+O68+O105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901</v>
      </c>
      <c s="40">
        <f>0+I9+I13+I68+I105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899</v>
      </c>
      <c s="1"/>
      <c s="14" t="s">
        <v>900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901</v>
      </c>
      <c s="6"/>
      <c s="18" t="s">
        <v>902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4187.923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38.25">
      <c r="A12" s="37" t="s">
        <v>52</v>
      </c>
      <c r="E12" s="38" t="s">
        <v>904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0+I14+I17+I20+I23+I26+I29+I32+I35+I38+I41+I44+I47+I50+I53+I56+I59+I62+I65</f>
      </c>
      <c>
        <f>0+O14+O17+O20+O23+O26+O29+O32+O35+O38+O41+O44+O47+O50+O53+O56+O59+O62+O65</f>
      </c>
    </row>
    <row r="14" spans="1:16" ht="25.5">
      <c r="A14" s="25" t="s">
        <v>45</v>
      </c>
      <c s="29" t="s">
        <v>23</v>
      </c>
      <c s="29" t="s">
        <v>93</v>
      </c>
      <c s="25" t="s">
        <v>47</v>
      </c>
      <c s="30" t="s">
        <v>94</v>
      </c>
      <c s="31" t="s">
        <v>65</v>
      </c>
      <c s="32">
        <v>146.043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76.5">
      <c r="A15" s="35" t="s">
        <v>50</v>
      </c>
      <c r="E15" s="36" t="s">
        <v>95</v>
      </c>
    </row>
    <row r="16" spans="1:5" ht="25.5">
      <c r="A16" s="39" t="s">
        <v>52</v>
      </c>
      <c r="E16" s="38" t="s">
        <v>905</v>
      </c>
    </row>
    <row r="17" spans="1:16" ht="25.5">
      <c r="A17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65</v>
      </c>
      <c s="32">
        <v>27.526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51">
      <c r="A18" s="35" t="s">
        <v>50</v>
      </c>
      <c r="E18" s="36" t="s">
        <v>99</v>
      </c>
    </row>
    <row r="19" spans="1:5" ht="25.5">
      <c r="A19" s="39" t="s">
        <v>52</v>
      </c>
      <c r="E19" s="38" t="s">
        <v>906</v>
      </c>
    </row>
    <row r="20" spans="1:16" ht="12.75">
      <c r="A20" s="25" t="s">
        <v>45</v>
      </c>
      <c s="29" t="s">
        <v>33</v>
      </c>
      <c s="29" t="s">
        <v>101</v>
      </c>
      <c s="25" t="s">
        <v>47</v>
      </c>
      <c s="30" t="s">
        <v>102</v>
      </c>
      <c s="31" t="s">
        <v>65</v>
      </c>
      <c s="32">
        <v>123.466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76.5">
      <c r="A21" s="35" t="s">
        <v>50</v>
      </c>
      <c r="E21" s="36" t="s">
        <v>103</v>
      </c>
    </row>
    <row r="22" spans="1:5" ht="63.75">
      <c r="A22" s="39" t="s">
        <v>52</v>
      </c>
      <c r="E22" s="38" t="s">
        <v>907</v>
      </c>
    </row>
    <row r="23" spans="1:16" ht="12.75">
      <c r="A23" s="25" t="s">
        <v>45</v>
      </c>
      <c s="29" t="s">
        <v>35</v>
      </c>
      <c s="29" t="s">
        <v>105</v>
      </c>
      <c s="25" t="s">
        <v>47</v>
      </c>
      <c s="30" t="s">
        <v>106</v>
      </c>
      <c s="31" t="s">
        <v>65</v>
      </c>
      <c s="32">
        <v>24.43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38.25">
      <c r="A24" s="35" t="s">
        <v>50</v>
      </c>
      <c r="E24" s="36" t="s">
        <v>107</v>
      </c>
    </row>
    <row r="25" spans="1:5" ht="25.5">
      <c r="A25" s="39" t="s">
        <v>52</v>
      </c>
      <c r="E25" s="38" t="s">
        <v>908</v>
      </c>
    </row>
    <row r="26" spans="1:16" ht="12.75">
      <c r="A26" s="25" t="s">
        <v>45</v>
      </c>
      <c s="29" t="s">
        <v>37</v>
      </c>
      <c s="29" t="s">
        <v>109</v>
      </c>
      <c s="25" t="s">
        <v>47</v>
      </c>
      <c s="30" t="s">
        <v>110</v>
      </c>
      <c s="31" t="s">
        <v>65</v>
      </c>
      <c s="32">
        <v>91.275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76.5">
      <c r="A27" s="35" t="s">
        <v>50</v>
      </c>
      <c r="E27" s="36" t="s">
        <v>111</v>
      </c>
    </row>
    <row r="28" spans="1:5" ht="63.75">
      <c r="A28" s="39" t="s">
        <v>52</v>
      </c>
      <c r="E28" s="38" t="s">
        <v>909</v>
      </c>
    </row>
    <row r="29" spans="1:16" ht="12.75">
      <c r="A29" s="25" t="s">
        <v>45</v>
      </c>
      <c s="29" t="s">
        <v>71</v>
      </c>
      <c s="29" t="s">
        <v>113</v>
      </c>
      <c s="25" t="s">
        <v>47</v>
      </c>
      <c s="30" t="s">
        <v>114</v>
      </c>
      <c s="31" t="s">
        <v>115</v>
      </c>
      <c s="32">
        <v>1259.595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116</v>
      </c>
    </row>
    <row r="31" spans="1:5" ht="12.75">
      <c r="A31" s="39" t="s">
        <v>52</v>
      </c>
      <c r="E31" s="38" t="s">
        <v>910</v>
      </c>
    </row>
    <row r="32" spans="1:16" ht="12.75">
      <c r="A32" s="25" t="s">
        <v>45</v>
      </c>
      <c s="29" t="s">
        <v>76</v>
      </c>
      <c s="29" t="s">
        <v>118</v>
      </c>
      <c s="25" t="s">
        <v>47</v>
      </c>
      <c s="30" t="s">
        <v>119</v>
      </c>
      <c s="31" t="s">
        <v>65</v>
      </c>
      <c s="32">
        <v>2294.51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63.75">
      <c r="A33" s="35" t="s">
        <v>50</v>
      </c>
      <c r="E33" s="36" t="s">
        <v>120</v>
      </c>
    </row>
    <row r="34" spans="1:5" ht="12.75">
      <c r="A34" s="39" t="s">
        <v>52</v>
      </c>
      <c r="E34" s="38" t="s">
        <v>911</v>
      </c>
    </row>
    <row r="35" spans="1:16" ht="12.75">
      <c r="A35" s="25" t="s">
        <v>45</v>
      </c>
      <c s="29" t="s">
        <v>40</v>
      </c>
      <c s="29" t="s">
        <v>122</v>
      </c>
      <c s="25" t="s">
        <v>47</v>
      </c>
      <c s="30" t="s">
        <v>123</v>
      </c>
      <c s="31" t="s">
        <v>65</v>
      </c>
      <c s="32">
        <v>145.98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25.5">
      <c r="A36" s="35" t="s">
        <v>50</v>
      </c>
      <c r="E36" s="36" t="s">
        <v>124</v>
      </c>
    </row>
    <row r="37" spans="1:5" ht="12.75">
      <c r="A37" s="39" t="s">
        <v>52</v>
      </c>
      <c r="E37" s="38" t="s">
        <v>912</v>
      </c>
    </row>
    <row r="38" spans="1:16" ht="12.75">
      <c r="A38" s="25" t="s">
        <v>45</v>
      </c>
      <c s="29" t="s">
        <v>42</v>
      </c>
      <c s="29" t="s">
        <v>126</v>
      </c>
      <c s="25" t="s">
        <v>47</v>
      </c>
      <c s="30" t="s">
        <v>127</v>
      </c>
      <c s="31" t="s">
        <v>65</v>
      </c>
      <c s="32">
        <v>269.509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128</v>
      </c>
    </row>
    <row r="40" spans="1:5" ht="51">
      <c r="A40" s="39" t="s">
        <v>52</v>
      </c>
      <c r="E40" s="38" t="s">
        <v>913</v>
      </c>
    </row>
    <row r="41" spans="1:16" ht="12.75">
      <c r="A41" s="25" t="s">
        <v>45</v>
      </c>
      <c s="29" t="s">
        <v>130</v>
      </c>
      <c s="29" t="s">
        <v>77</v>
      </c>
      <c s="25" t="s">
        <v>47</v>
      </c>
      <c s="30" t="s">
        <v>78</v>
      </c>
      <c s="31" t="s">
        <v>65</v>
      </c>
      <c s="32">
        <v>2294.51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12.75">
      <c r="A43" s="39" t="s">
        <v>52</v>
      </c>
      <c r="E43" s="38" t="s">
        <v>914</v>
      </c>
    </row>
    <row r="44" spans="1:16" ht="12.75">
      <c r="A44" s="25" t="s">
        <v>45</v>
      </c>
      <c s="29" t="s">
        <v>132</v>
      </c>
      <c s="29" t="s">
        <v>133</v>
      </c>
      <c s="25" t="s">
        <v>47</v>
      </c>
      <c s="30" t="s">
        <v>134</v>
      </c>
      <c s="31" t="s">
        <v>65</v>
      </c>
      <c s="32">
        <v>157.745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51">
      <c r="A45" s="35" t="s">
        <v>50</v>
      </c>
      <c r="E45" s="36" t="s">
        <v>135</v>
      </c>
    </row>
    <row r="46" spans="1:5" ht="51">
      <c r="A46" s="39" t="s">
        <v>52</v>
      </c>
      <c r="E46" s="38" t="s">
        <v>915</v>
      </c>
    </row>
    <row r="47" spans="1:16" ht="12.75">
      <c r="A47" s="25" t="s">
        <v>45</v>
      </c>
      <c s="29" t="s">
        <v>137</v>
      </c>
      <c s="29" t="s">
        <v>138</v>
      </c>
      <c s="25" t="s">
        <v>63</v>
      </c>
      <c s="30" t="s">
        <v>139</v>
      </c>
      <c s="31" t="s">
        <v>65</v>
      </c>
      <c s="32">
        <v>162.74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25.5">
      <c r="A48" s="35" t="s">
        <v>50</v>
      </c>
      <c r="E48" s="36" t="s">
        <v>140</v>
      </c>
    </row>
    <row r="49" spans="1:5" ht="12.75">
      <c r="A49" s="39" t="s">
        <v>52</v>
      </c>
      <c r="E49" s="38" t="s">
        <v>916</v>
      </c>
    </row>
    <row r="50" spans="1:16" ht="12.75">
      <c r="A50" s="25" t="s">
        <v>45</v>
      </c>
      <c s="29" t="s">
        <v>142</v>
      </c>
      <c s="29" t="s">
        <v>138</v>
      </c>
      <c s="25" t="s">
        <v>68</v>
      </c>
      <c s="30" t="s">
        <v>139</v>
      </c>
      <c s="31" t="s">
        <v>65</v>
      </c>
      <c s="32">
        <v>206.25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25.5">
      <c r="A51" s="35" t="s">
        <v>50</v>
      </c>
      <c r="E51" s="36" t="s">
        <v>143</v>
      </c>
    </row>
    <row r="52" spans="1:5" ht="12.75">
      <c r="A52" s="39" t="s">
        <v>52</v>
      </c>
      <c r="E52" s="38" t="s">
        <v>917</v>
      </c>
    </row>
    <row r="53" spans="1:16" ht="12.75">
      <c r="A53" s="25" t="s">
        <v>45</v>
      </c>
      <c s="29" t="s">
        <v>145</v>
      </c>
      <c s="29" t="s">
        <v>146</v>
      </c>
      <c s="25" t="s">
        <v>63</v>
      </c>
      <c s="30" t="s">
        <v>147</v>
      </c>
      <c s="31" t="s">
        <v>49</v>
      </c>
      <c s="32">
        <v>897.24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148</v>
      </c>
    </row>
    <row r="55" spans="1:5" ht="12.75">
      <c r="A55" s="39" t="s">
        <v>52</v>
      </c>
      <c r="E55" s="38" t="s">
        <v>918</v>
      </c>
    </row>
    <row r="56" spans="1:16" ht="12.75">
      <c r="A56" s="25" t="s">
        <v>45</v>
      </c>
      <c s="29" t="s">
        <v>150</v>
      </c>
      <c s="29" t="s">
        <v>146</v>
      </c>
      <c s="25" t="s">
        <v>68</v>
      </c>
      <c s="30" t="s">
        <v>147</v>
      </c>
      <c s="31" t="s">
        <v>49</v>
      </c>
      <c s="32">
        <v>1007.61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151</v>
      </c>
    </row>
    <row r="58" spans="1:5" ht="12.75">
      <c r="A58" s="39" t="s">
        <v>52</v>
      </c>
      <c r="E58" s="38" t="s">
        <v>919</v>
      </c>
    </row>
    <row r="59" spans="1:16" ht="12.75">
      <c r="A59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49</v>
      </c>
      <c s="32">
        <v>973.2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156</v>
      </c>
    </row>
    <row r="61" spans="1:5" ht="12.75">
      <c r="A61" s="39" t="s">
        <v>52</v>
      </c>
      <c r="E61" s="38" t="s">
        <v>920</v>
      </c>
    </row>
    <row r="62" spans="1:16" ht="12.75">
      <c r="A62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65</v>
      </c>
      <c s="32">
        <v>145.98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50</v>
      </c>
      <c r="E63" s="36" t="s">
        <v>161</v>
      </c>
    </row>
    <row r="64" spans="1:5" ht="12.75">
      <c r="A64" s="39" t="s">
        <v>52</v>
      </c>
      <c r="E64" s="38" t="s">
        <v>921</v>
      </c>
    </row>
    <row r="65" spans="1:16" ht="12.75">
      <c r="A65" s="25" t="s">
        <v>45</v>
      </c>
      <c s="29" t="s">
        <v>163</v>
      </c>
      <c s="29" t="s">
        <v>168</v>
      </c>
      <c s="25" t="s">
        <v>47</v>
      </c>
      <c s="30" t="s">
        <v>169</v>
      </c>
      <c s="31" t="s">
        <v>49</v>
      </c>
      <c s="32">
        <v>973.2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170</v>
      </c>
    </row>
    <row r="67" spans="1:5" ht="25.5">
      <c r="A67" s="37" t="s">
        <v>52</v>
      </c>
      <c r="E67" s="38" t="s">
        <v>922</v>
      </c>
    </row>
    <row r="68" spans="1:18" ht="12.75" customHeight="1">
      <c r="A68" s="6" t="s">
        <v>43</v>
      </c>
      <c s="6"/>
      <c s="44" t="s">
        <v>35</v>
      </c>
      <c s="6"/>
      <c s="27" t="s">
        <v>185</v>
      </c>
      <c s="6"/>
      <c s="6"/>
      <c s="6"/>
      <c s="45">
        <f>0+Q68</f>
      </c>
      <c r="O68">
        <f>0+R68</f>
      </c>
      <c r="Q68">
        <f>0+I69+I72+I75+I78+I81+I84+I87+I90+I93+I96+I99+I102</f>
      </c>
      <c>
        <f>0+O69+O72+O75+O78+O81+O84+O87+O90+O93+O96+O99+O102</f>
      </c>
    </row>
    <row r="69" spans="1:16" ht="12.75">
      <c r="A69" s="25" t="s">
        <v>45</v>
      </c>
      <c s="29" t="s">
        <v>167</v>
      </c>
      <c s="29" t="s">
        <v>187</v>
      </c>
      <c s="25" t="s">
        <v>47</v>
      </c>
      <c s="30" t="s">
        <v>188</v>
      </c>
      <c s="31" t="s">
        <v>49</v>
      </c>
      <c s="32">
        <v>677.524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51">
      <c r="A70" s="35" t="s">
        <v>50</v>
      </c>
      <c r="E70" s="36" t="s">
        <v>189</v>
      </c>
    </row>
    <row r="71" spans="1:5" ht="12.75">
      <c r="A71" s="39" t="s">
        <v>52</v>
      </c>
      <c r="E71" s="38" t="s">
        <v>923</v>
      </c>
    </row>
    <row r="72" spans="1:16" ht="12.75">
      <c r="A72" s="25" t="s">
        <v>45</v>
      </c>
      <c s="29" t="s">
        <v>173</v>
      </c>
      <c s="29" t="s">
        <v>192</v>
      </c>
      <c s="25" t="s">
        <v>47</v>
      </c>
      <c s="30" t="s">
        <v>193</v>
      </c>
      <c s="31" t="s">
        <v>49</v>
      </c>
      <c s="32">
        <v>823.16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51">
      <c r="A73" s="35" t="s">
        <v>50</v>
      </c>
      <c r="E73" s="36" t="s">
        <v>194</v>
      </c>
    </row>
    <row r="74" spans="1:5" ht="12.75">
      <c r="A74" s="39" t="s">
        <v>52</v>
      </c>
      <c r="E74" s="38" t="s">
        <v>924</v>
      </c>
    </row>
    <row r="75" spans="1:16" ht="12.75">
      <c r="A75" s="25" t="s">
        <v>45</v>
      </c>
      <c s="29" t="s">
        <v>180</v>
      </c>
      <c s="29" t="s">
        <v>925</v>
      </c>
      <c s="25" t="s">
        <v>47</v>
      </c>
      <c s="30" t="s">
        <v>926</v>
      </c>
      <c s="31" t="s">
        <v>49</v>
      </c>
      <c s="32">
        <v>74.2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25.5">
      <c r="A76" s="35" t="s">
        <v>50</v>
      </c>
      <c r="E76" s="36" t="s">
        <v>927</v>
      </c>
    </row>
    <row r="77" spans="1:5" ht="12.75">
      <c r="A77" s="39" t="s">
        <v>52</v>
      </c>
      <c r="E77" s="38" t="s">
        <v>928</v>
      </c>
    </row>
    <row r="78" spans="1:16" ht="12.75">
      <c r="A78" s="25" t="s">
        <v>45</v>
      </c>
      <c s="29" t="s">
        <v>186</v>
      </c>
      <c s="29" t="s">
        <v>929</v>
      </c>
      <c s="25" t="s">
        <v>47</v>
      </c>
      <c s="30" t="s">
        <v>930</v>
      </c>
      <c s="31" t="s">
        <v>49</v>
      </c>
      <c s="32">
        <v>74.2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51">
      <c r="A79" s="35" t="s">
        <v>50</v>
      </c>
      <c r="E79" s="36" t="s">
        <v>931</v>
      </c>
    </row>
    <row r="80" spans="1:5" ht="12.75">
      <c r="A80" s="39" t="s">
        <v>52</v>
      </c>
      <c r="E80" s="38" t="s">
        <v>928</v>
      </c>
    </row>
    <row r="81" spans="1:16" ht="12.75">
      <c r="A81" s="25" t="s">
        <v>45</v>
      </c>
      <c s="29" t="s">
        <v>191</v>
      </c>
      <c s="29" t="s">
        <v>197</v>
      </c>
      <c s="25" t="s">
        <v>47</v>
      </c>
      <c s="30" t="s">
        <v>198</v>
      </c>
      <c s="31" t="s">
        <v>65</v>
      </c>
      <c s="32">
        <v>157.745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51">
      <c r="A82" s="35" t="s">
        <v>50</v>
      </c>
      <c r="E82" s="36" t="s">
        <v>199</v>
      </c>
    </row>
    <row r="83" spans="1:5" ht="25.5">
      <c r="A83" s="39" t="s">
        <v>52</v>
      </c>
      <c r="E83" s="38" t="s">
        <v>932</v>
      </c>
    </row>
    <row r="84" spans="1:16" ht="12.75">
      <c r="A84" s="25" t="s">
        <v>45</v>
      </c>
      <c s="29" t="s">
        <v>196</v>
      </c>
      <c s="29" t="s">
        <v>202</v>
      </c>
      <c s="25" t="s">
        <v>47</v>
      </c>
      <c s="30" t="s">
        <v>203</v>
      </c>
      <c s="31" t="s">
        <v>49</v>
      </c>
      <c s="32">
        <v>113.4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51">
      <c r="A85" s="35" t="s">
        <v>50</v>
      </c>
      <c r="E85" s="36" t="s">
        <v>204</v>
      </c>
    </row>
    <row r="86" spans="1:5" ht="12.75">
      <c r="A86" s="39" t="s">
        <v>52</v>
      </c>
      <c r="E86" s="38" t="s">
        <v>933</v>
      </c>
    </row>
    <row r="87" spans="1:16" ht="12.75">
      <c r="A87" s="25" t="s">
        <v>45</v>
      </c>
      <c s="29" t="s">
        <v>201</v>
      </c>
      <c s="29" t="s">
        <v>207</v>
      </c>
      <c s="25" t="s">
        <v>47</v>
      </c>
      <c s="30" t="s">
        <v>208</v>
      </c>
      <c s="31" t="s">
        <v>49</v>
      </c>
      <c s="32">
        <v>677.524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51">
      <c r="A88" s="35" t="s">
        <v>50</v>
      </c>
      <c r="E88" s="36" t="s">
        <v>672</v>
      </c>
    </row>
    <row r="89" spans="1:5" ht="12.75">
      <c r="A89" s="39" t="s">
        <v>52</v>
      </c>
      <c r="E89" s="38" t="s">
        <v>923</v>
      </c>
    </row>
    <row r="90" spans="1:16" ht="12.75">
      <c r="A90" s="25" t="s">
        <v>45</v>
      </c>
      <c s="29" t="s">
        <v>206</v>
      </c>
      <c s="29" t="s">
        <v>211</v>
      </c>
      <c s="25" t="s">
        <v>63</v>
      </c>
      <c s="30" t="s">
        <v>212</v>
      </c>
      <c s="31" t="s">
        <v>49</v>
      </c>
      <c s="32">
        <v>645.864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51">
      <c r="A91" s="35" t="s">
        <v>50</v>
      </c>
      <c r="E91" s="36" t="s">
        <v>213</v>
      </c>
    </row>
    <row r="92" spans="1:5" ht="12.75">
      <c r="A92" s="39" t="s">
        <v>52</v>
      </c>
      <c r="E92" s="38" t="s">
        <v>934</v>
      </c>
    </row>
    <row r="93" spans="1:16" ht="12.75">
      <c r="A93" s="25" t="s">
        <v>45</v>
      </c>
      <c s="29" t="s">
        <v>210</v>
      </c>
      <c s="29" t="s">
        <v>211</v>
      </c>
      <c s="25" t="s">
        <v>68</v>
      </c>
      <c s="30" t="s">
        <v>212</v>
      </c>
      <c s="31" t="s">
        <v>49</v>
      </c>
      <c s="32">
        <v>661.694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51">
      <c r="A94" s="35" t="s">
        <v>50</v>
      </c>
      <c r="E94" s="36" t="s">
        <v>216</v>
      </c>
    </row>
    <row r="95" spans="1:5" ht="12.75">
      <c r="A95" s="39" t="s">
        <v>52</v>
      </c>
      <c r="E95" s="38" t="s">
        <v>935</v>
      </c>
    </row>
    <row r="96" spans="1:16" ht="12.75">
      <c r="A96" s="25" t="s">
        <v>45</v>
      </c>
      <c s="29" t="s">
        <v>215</v>
      </c>
      <c s="29" t="s">
        <v>219</v>
      </c>
      <c s="25" t="s">
        <v>47</v>
      </c>
      <c s="30" t="s">
        <v>220</v>
      </c>
      <c s="31" t="s">
        <v>49</v>
      </c>
      <c s="32">
        <v>633.2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25.5">
      <c r="A97" s="35" t="s">
        <v>50</v>
      </c>
      <c r="E97" s="36" t="s">
        <v>221</v>
      </c>
    </row>
    <row r="98" spans="1:5" ht="12.75">
      <c r="A98" s="39" t="s">
        <v>52</v>
      </c>
      <c r="E98" s="38" t="s">
        <v>936</v>
      </c>
    </row>
    <row r="99" spans="1:16" ht="12.75">
      <c r="A99" s="25" t="s">
        <v>45</v>
      </c>
      <c s="29" t="s">
        <v>218</v>
      </c>
      <c s="29" t="s">
        <v>224</v>
      </c>
      <c s="25" t="s">
        <v>47</v>
      </c>
      <c s="30" t="s">
        <v>225</v>
      </c>
      <c s="31" t="s">
        <v>49</v>
      </c>
      <c s="32">
        <v>645.864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51">
      <c r="A100" s="35" t="s">
        <v>50</v>
      </c>
      <c r="E100" s="36" t="s">
        <v>226</v>
      </c>
    </row>
    <row r="101" spans="1:5" ht="12.75">
      <c r="A101" s="39" t="s">
        <v>52</v>
      </c>
      <c r="E101" s="38" t="s">
        <v>934</v>
      </c>
    </row>
    <row r="102" spans="1:16" ht="12.75">
      <c r="A102" s="25" t="s">
        <v>45</v>
      </c>
      <c s="29" t="s">
        <v>223</v>
      </c>
      <c s="29" t="s">
        <v>228</v>
      </c>
      <c s="25" t="s">
        <v>47</v>
      </c>
      <c s="30" t="s">
        <v>229</v>
      </c>
      <c s="31" t="s">
        <v>49</v>
      </c>
      <c s="32">
        <v>661.694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51">
      <c r="A103" s="35" t="s">
        <v>50</v>
      </c>
      <c r="E103" s="36" t="s">
        <v>230</v>
      </c>
    </row>
    <row r="104" spans="1:5" ht="12.75">
      <c r="A104" s="37" t="s">
        <v>52</v>
      </c>
      <c r="E104" s="38" t="s">
        <v>935</v>
      </c>
    </row>
    <row r="105" spans="1:18" ht="12.75" customHeight="1">
      <c r="A105" s="6" t="s">
        <v>43</v>
      </c>
      <c s="6"/>
      <c s="44" t="s">
        <v>40</v>
      </c>
      <c s="6"/>
      <c s="27" t="s">
        <v>231</v>
      </c>
      <c s="6"/>
      <c s="6"/>
      <c s="6"/>
      <c s="45">
        <f>0+Q105</f>
      </c>
      <c r="O105">
        <f>0+R105</f>
      </c>
      <c r="Q105">
        <f>0+I106+I109+I112+I115+I118+I121</f>
      </c>
      <c>
        <f>0+O106+O109+O112+O115+O118+O121</f>
      </c>
    </row>
    <row r="106" spans="1:16" ht="12.75">
      <c r="A106" s="25" t="s">
        <v>45</v>
      </c>
      <c s="29" t="s">
        <v>227</v>
      </c>
      <c s="29" t="s">
        <v>243</v>
      </c>
      <c s="25" t="s">
        <v>47</v>
      </c>
      <c s="30" t="s">
        <v>244</v>
      </c>
      <c s="31" t="s">
        <v>55</v>
      </c>
      <c s="32">
        <v>10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235</v>
      </c>
    </row>
    <row r="108" spans="1:5" ht="12.75">
      <c r="A108" s="39" t="s">
        <v>52</v>
      </c>
      <c r="E108" s="38" t="s">
        <v>937</v>
      </c>
    </row>
    <row r="109" spans="1:16" ht="12.75">
      <c r="A109" s="25" t="s">
        <v>45</v>
      </c>
      <c s="29" t="s">
        <v>232</v>
      </c>
      <c s="29" t="s">
        <v>247</v>
      </c>
      <c s="25" t="s">
        <v>47</v>
      </c>
      <c s="30" t="s">
        <v>248</v>
      </c>
      <c s="31" t="s">
        <v>55</v>
      </c>
      <c s="32">
        <v>10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38.25">
      <c r="A110" s="35" t="s">
        <v>50</v>
      </c>
      <c r="E110" s="36" t="s">
        <v>249</v>
      </c>
    </row>
    <row r="111" spans="1:5" ht="25.5">
      <c r="A111" s="39" t="s">
        <v>52</v>
      </c>
      <c r="E111" s="38" t="s">
        <v>938</v>
      </c>
    </row>
    <row r="112" spans="1:16" ht="12.75">
      <c r="A112" s="25" t="s">
        <v>45</v>
      </c>
      <c s="29" t="s">
        <v>237</v>
      </c>
      <c s="29" t="s">
        <v>252</v>
      </c>
      <c s="25" t="s">
        <v>47</v>
      </c>
      <c s="30" t="s">
        <v>253</v>
      </c>
      <c s="31" t="s">
        <v>55</v>
      </c>
      <c s="32">
        <v>10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47</v>
      </c>
    </row>
    <row r="114" spans="1:5" ht="12.75">
      <c r="A114" s="39" t="s">
        <v>52</v>
      </c>
      <c r="E114" s="38" t="s">
        <v>939</v>
      </c>
    </row>
    <row r="115" spans="1:16" ht="25.5">
      <c r="A115" s="25" t="s">
        <v>45</v>
      </c>
      <c s="29" t="s">
        <v>242</v>
      </c>
      <c s="29" t="s">
        <v>282</v>
      </c>
      <c s="25" t="s">
        <v>47</v>
      </c>
      <c s="30" t="s">
        <v>283</v>
      </c>
      <c s="31" t="s">
        <v>49</v>
      </c>
      <c s="32">
        <v>6.265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25.5">
      <c r="A116" s="35" t="s">
        <v>50</v>
      </c>
      <c r="E116" s="36" t="s">
        <v>284</v>
      </c>
    </row>
    <row r="117" spans="1:5" ht="12.75">
      <c r="A117" s="39" t="s">
        <v>52</v>
      </c>
      <c r="E117" s="38" t="s">
        <v>940</v>
      </c>
    </row>
    <row r="118" spans="1:16" ht="12.75">
      <c r="A118" s="25" t="s">
        <v>45</v>
      </c>
      <c s="29" t="s">
        <v>246</v>
      </c>
      <c s="29" t="s">
        <v>287</v>
      </c>
      <c s="25" t="s">
        <v>47</v>
      </c>
      <c s="30" t="s">
        <v>288</v>
      </c>
      <c s="31" t="s">
        <v>49</v>
      </c>
      <c s="32">
        <v>37.7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25.5">
      <c r="A119" s="35" t="s">
        <v>50</v>
      </c>
      <c r="E119" s="36" t="s">
        <v>284</v>
      </c>
    </row>
    <row r="120" spans="1:5" ht="12.75">
      <c r="A120" s="39" t="s">
        <v>52</v>
      </c>
      <c r="E120" s="38" t="s">
        <v>941</v>
      </c>
    </row>
    <row r="121" spans="1:16" ht="12.75">
      <c r="A121" s="25" t="s">
        <v>45</v>
      </c>
      <c s="29" t="s">
        <v>251</v>
      </c>
      <c s="29" t="s">
        <v>300</v>
      </c>
      <c s="25" t="s">
        <v>47</v>
      </c>
      <c s="30" t="s">
        <v>301</v>
      </c>
      <c s="31" t="s">
        <v>49</v>
      </c>
      <c s="32">
        <v>700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302</v>
      </c>
    </row>
    <row r="123" spans="1:5" ht="12.75">
      <c r="A123" s="37" t="s">
        <v>52</v>
      </c>
      <c r="E123" s="38" t="s">
        <v>47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0+O9+O13+O23+O27+O37+O41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942</v>
      </c>
      <c s="40">
        <f>0+I9+I13+I23+I27+I37+I41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899</v>
      </c>
      <c s="1"/>
      <c s="14" t="s">
        <v>900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942</v>
      </c>
      <c s="6"/>
      <c s="18" t="s">
        <v>943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72.792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396</v>
      </c>
    </row>
    <row r="12" spans="1:5" ht="12.75">
      <c r="A12" s="37" t="s">
        <v>52</v>
      </c>
      <c r="E12" s="38" t="s">
        <v>945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</f>
      </c>
      <c>
        <f>0+O14+O17+O20</f>
      </c>
    </row>
    <row r="14" spans="1:16" ht="12.75">
      <c r="A14" s="25" t="s">
        <v>45</v>
      </c>
      <c s="29" t="s">
        <v>23</v>
      </c>
      <c s="29" t="s">
        <v>398</v>
      </c>
      <c s="25" t="s">
        <v>47</v>
      </c>
      <c s="30" t="s">
        <v>399</v>
      </c>
      <c s="31" t="s">
        <v>65</v>
      </c>
      <c s="32">
        <v>40.44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38.25">
      <c r="A15" s="35" t="s">
        <v>50</v>
      </c>
      <c r="E15" s="36" t="s">
        <v>400</v>
      </c>
    </row>
    <row r="16" spans="1:5" ht="12.75">
      <c r="A16" s="39" t="s">
        <v>52</v>
      </c>
      <c r="E16" s="38" t="s">
        <v>946</v>
      </c>
    </row>
    <row r="17" spans="1:16" ht="12.75">
      <c r="A17" s="25" t="s">
        <v>45</v>
      </c>
      <c s="29" t="s">
        <v>22</v>
      </c>
      <c s="29" t="s">
        <v>77</v>
      </c>
      <c s="25" t="s">
        <v>47</v>
      </c>
      <c s="30" t="s">
        <v>78</v>
      </c>
      <c s="31" t="s">
        <v>65</v>
      </c>
      <c s="32">
        <v>40.44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9" t="s">
        <v>52</v>
      </c>
      <c r="E19" s="38" t="s">
        <v>947</v>
      </c>
    </row>
    <row r="20" spans="1:16" ht="12.75">
      <c r="A20" s="25" t="s">
        <v>45</v>
      </c>
      <c s="29" t="s">
        <v>33</v>
      </c>
      <c s="29" t="s">
        <v>403</v>
      </c>
      <c s="25" t="s">
        <v>47</v>
      </c>
      <c s="30" t="s">
        <v>404</v>
      </c>
      <c s="31" t="s">
        <v>65</v>
      </c>
      <c s="32">
        <v>17.197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405</v>
      </c>
    </row>
    <row r="22" spans="1:5" ht="51">
      <c r="A22" s="37" t="s">
        <v>52</v>
      </c>
      <c r="E22" s="38" t="s">
        <v>948</v>
      </c>
    </row>
    <row r="23" spans="1:18" ht="12.75" customHeight="1">
      <c r="A23" s="6" t="s">
        <v>43</v>
      </c>
      <c s="6"/>
      <c s="44" t="s">
        <v>23</v>
      </c>
      <c s="6"/>
      <c s="27" t="s">
        <v>172</v>
      </c>
      <c s="6"/>
      <c s="6"/>
      <c s="6"/>
      <c s="45">
        <f>0+Q23</f>
      </c>
      <c r="O23">
        <f>0+R23</f>
      </c>
      <c r="Q23">
        <f>0+I24</f>
      </c>
      <c>
        <f>0+O24</f>
      </c>
    </row>
    <row r="24" spans="1:16" ht="12.75">
      <c r="A24" s="25" t="s">
        <v>45</v>
      </c>
      <c s="29" t="s">
        <v>35</v>
      </c>
      <c s="29" t="s">
        <v>407</v>
      </c>
      <c s="25" t="s">
        <v>47</v>
      </c>
      <c s="30" t="s">
        <v>408</v>
      </c>
      <c s="31" t="s">
        <v>65</v>
      </c>
      <c s="32">
        <v>6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25.5">
      <c r="A25" s="35" t="s">
        <v>50</v>
      </c>
      <c r="E25" s="36" t="s">
        <v>409</v>
      </c>
    </row>
    <row r="26" spans="1:5" ht="12.75">
      <c r="A26" s="37" t="s">
        <v>52</v>
      </c>
      <c r="E26" s="38" t="s">
        <v>410</v>
      </c>
    </row>
    <row r="27" spans="1:18" ht="12.75" customHeight="1">
      <c r="A27" s="6" t="s">
        <v>43</v>
      </c>
      <c s="6"/>
      <c s="44" t="s">
        <v>33</v>
      </c>
      <c s="6"/>
      <c s="27" t="s">
        <v>179</v>
      </c>
      <c s="6"/>
      <c s="6"/>
      <c s="6"/>
      <c s="45">
        <f>0+Q27</f>
      </c>
      <c r="O27">
        <f>0+R27</f>
      </c>
      <c r="Q27">
        <f>0+I28+I31+I34</f>
      </c>
      <c>
        <f>0+O28+O31+O34</f>
      </c>
    </row>
    <row r="28" spans="1:16" ht="12.75">
      <c r="A28" s="25" t="s">
        <v>45</v>
      </c>
      <c s="29" t="s">
        <v>37</v>
      </c>
      <c s="29" t="s">
        <v>411</v>
      </c>
      <c s="25" t="s">
        <v>47</v>
      </c>
      <c s="30" t="s">
        <v>412</v>
      </c>
      <c s="31" t="s">
        <v>65</v>
      </c>
      <c s="32">
        <v>3.931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413</v>
      </c>
    </row>
    <row r="30" spans="1:5" ht="76.5">
      <c r="A30" s="39" t="s">
        <v>52</v>
      </c>
      <c r="E30" s="38" t="s">
        <v>949</v>
      </c>
    </row>
    <row r="31" spans="1:16" ht="12.75">
      <c r="A31" s="25" t="s">
        <v>45</v>
      </c>
      <c s="29" t="s">
        <v>71</v>
      </c>
      <c s="29" t="s">
        <v>415</v>
      </c>
      <c s="25" t="s">
        <v>47</v>
      </c>
      <c s="30" t="s">
        <v>416</v>
      </c>
      <c s="31" t="s">
        <v>65</v>
      </c>
      <c s="32">
        <v>8.806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417</v>
      </c>
    </row>
    <row r="33" spans="1:5" ht="51">
      <c r="A33" s="39" t="s">
        <v>52</v>
      </c>
      <c r="E33" s="38" t="s">
        <v>950</v>
      </c>
    </row>
    <row r="34" spans="1:16" ht="12.75">
      <c r="A34" s="25" t="s">
        <v>45</v>
      </c>
      <c s="29" t="s">
        <v>76</v>
      </c>
      <c s="29" t="s">
        <v>419</v>
      </c>
      <c s="25" t="s">
        <v>47</v>
      </c>
      <c s="30" t="s">
        <v>420</v>
      </c>
      <c s="31" t="s">
        <v>65</v>
      </c>
      <c s="32">
        <v>5.322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421</v>
      </c>
    </row>
    <row r="36" spans="1:5" ht="12.75">
      <c r="A36" s="37" t="s">
        <v>52</v>
      </c>
      <c r="E36" s="38" t="s">
        <v>951</v>
      </c>
    </row>
    <row r="37" spans="1:18" ht="12.75" customHeight="1">
      <c r="A37" s="6" t="s">
        <v>43</v>
      </c>
      <c s="6"/>
      <c s="44" t="s">
        <v>76</v>
      </c>
      <c s="6"/>
      <c s="27" t="s">
        <v>426</v>
      </c>
      <c s="6"/>
      <c s="6"/>
      <c s="6"/>
      <c s="45">
        <f>0+Q37</f>
      </c>
      <c r="O37">
        <f>0+R37</f>
      </c>
      <c r="Q37">
        <f>0+I38</f>
      </c>
      <c>
        <f>0+O38</f>
      </c>
    </row>
    <row r="38" spans="1:16" ht="12.75">
      <c r="A38" s="25" t="s">
        <v>45</v>
      </c>
      <c s="29" t="s">
        <v>40</v>
      </c>
      <c s="29" t="s">
        <v>427</v>
      </c>
      <c s="25" t="s">
        <v>47</v>
      </c>
      <c s="30" t="s">
        <v>428</v>
      </c>
      <c s="31" t="s">
        <v>65</v>
      </c>
      <c s="32">
        <v>8.042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417</v>
      </c>
    </row>
    <row r="40" spans="1:5" ht="25.5">
      <c r="A40" s="37" t="s">
        <v>52</v>
      </c>
      <c r="E40" s="38" t="s">
        <v>952</v>
      </c>
    </row>
    <row r="41" spans="1:18" ht="12.75" customHeight="1">
      <c r="A41" s="6" t="s">
        <v>43</v>
      </c>
      <c s="6"/>
      <c s="44" t="s">
        <v>40</v>
      </c>
      <c s="6"/>
      <c s="27" t="s">
        <v>231</v>
      </c>
      <c s="6"/>
      <c s="6"/>
      <c s="6"/>
      <c s="45">
        <f>0+Q41</f>
      </c>
      <c r="O41">
        <f>0+R41</f>
      </c>
      <c r="Q41">
        <f>0+I42</f>
      </c>
      <c>
        <f>0+O42</f>
      </c>
    </row>
    <row r="42" spans="1:16" ht="12.75">
      <c r="A42" s="25" t="s">
        <v>45</v>
      </c>
      <c s="29" t="s">
        <v>42</v>
      </c>
      <c s="29" t="s">
        <v>430</v>
      </c>
      <c s="25" t="s">
        <v>47</v>
      </c>
      <c s="30" t="s">
        <v>431</v>
      </c>
      <c s="31" t="s">
        <v>176</v>
      </c>
      <c s="32">
        <v>17.5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432</v>
      </c>
    </row>
    <row r="44" spans="1:5" ht="12.75">
      <c r="A44" s="37" t="s">
        <v>52</v>
      </c>
      <c r="E44" s="38" t="s">
        <v>953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0+O9+O13+O71+O75+O79+O110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</v>
      </c>
      <c s="40">
        <f>0+I9+I13+I71+I75+I79+I110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84</v>
      </c>
      <c s="6"/>
      <c s="18" t="s">
        <v>85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29666.235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38.25">
      <c r="A12" s="37" t="s">
        <v>52</v>
      </c>
      <c r="E12" s="38" t="s">
        <v>92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0+I14+I17+I20+I23+I26+I29+I32+I35+I38+I41+I44+I47+I50+I53+I56+I59+I62+I65+I68</f>
      </c>
      <c>
        <f>0+O14+O17+O20+O23+O26+O29+O32+O35+O38+O41+O44+O47+O50+O53+O56+O59+O62+O65+O68</f>
      </c>
    </row>
    <row r="14" spans="1:16" ht="25.5">
      <c r="A14" s="25" t="s">
        <v>45</v>
      </c>
      <c s="29" t="s">
        <v>23</v>
      </c>
      <c s="29" t="s">
        <v>93</v>
      </c>
      <c s="25" t="s">
        <v>47</v>
      </c>
      <c s="30" t="s">
        <v>94</v>
      </c>
      <c s="31" t="s">
        <v>65</v>
      </c>
      <c s="32">
        <v>2015.081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76.5">
      <c r="A15" s="35" t="s">
        <v>50</v>
      </c>
      <c r="E15" s="36" t="s">
        <v>95</v>
      </c>
    </row>
    <row r="16" spans="1:5" ht="89.25">
      <c r="A16" s="39" t="s">
        <v>52</v>
      </c>
      <c r="E16" s="38" t="s">
        <v>96</v>
      </c>
    </row>
    <row r="17" spans="1:16" ht="25.5">
      <c r="A17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65</v>
      </c>
      <c s="32">
        <v>70.42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51">
      <c r="A18" s="35" t="s">
        <v>50</v>
      </c>
      <c r="E18" s="36" t="s">
        <v>99</v>
      </c>
    </row>
    <row r="19" spans="1:5" ht="25.5">
      <c r="A19" s="39" t="s">
        <v>52</v>
      </c>
      <c r="E19" s="38" t="s">
        <v>100</v>
      </c>
    </row>
    <row r="20" spans="1:16" ht="12.75">
      <c r="A20" s="25" t="s">
        <v>45</v>
      </c>
      <c s="29" t="s">
        <v>33</v>
      </c>
      <c s="29" t="s">
        <v>101</v>
      </c>
      <c s="25" t="s">
        <v>47</v>
      </c>
      <c s="30" t="s">
        <v>102</v>
      </c>
      <c s="31" t="s">
        <v>65</v>
      </c>
      <c s="32">
        <v>1703.571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76.5">
      <c r="A21" s="35" t="s">
        <v>50</v>
      </c>
      <c r="E21" s="36" t="s">
        <v>103</v>
      </c>
    </row>
    <row r="22" spans="1:5" ht="242.25">
      <c r="A22" s="39" t="s">
        <v>52</v>
      </c>
      <c r="E22" s="38" t="s">
        <v>104</v>
      </c>
    </row>
    <row r="23" spans="1:16" ht="12.75">
      <c r="A23" s="25" t="s">
        <v>45</v>
      </c>
      <c s="29" t="s">
        <v>35</v>
      </c>
      <c s="29" t="s">
        <v>105</v>
      </c>
      <c s="25" t="s">
        <v>47</v>
      </c>
      <c s="30" t="s">
        <v>106</v>
      </c>
      <c s="31" t="s">
        <v>65</v>
      </c>
      <c s="32">
        <v>307.215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38.25">
      <c r="A24" s="35" t="s">
        <v>50</v>
      </c>
      <c r="E24" s="36" t="s">
        <v>107</v>
      </c>
    </row>
    <row r="25" spans="1:5" ht="25.5">
      <c r="A25" s="39" t="s">
        <v>52</v>
      </c>
      <c r="E25" s="38" t="s">
        <v>108</v>
      </c>
    </row>
    <row r="26" spans="1:16" ht="12.75">
      <c r="A26" s="25" t="s">
        <v>45</v>
      </c>
      <c s="29" t="s">
        <v>37</v>
      </c>
      <c s="29" t="s">
        <v>109</v>
      </c>
      <c s="25" t="s">
        <v>47</v>
      </c>
      <c s="30" t="s">
        <v>110</v>
      </c>
      <c s="31" t="s">
        <v>65</v>
      </c>
      <c s="32">
        <v>1289.274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76.5">
      <c r="A27" s="35" t="s">
        <v>50</v>
      </c>
      <c r="E27" s="36" t="s">
        <v>111</v>
      </c>
    </row>
    <row r="28" spans="1:5" ht="63.75">
      <c r="A28" s="39" t="s">
        <v>52</v>
      </c>
      <c r="E28" s="38" t="s">
        <v>112</v>
      </c>
    </row>
    <row r="29" spans="1:16" ht="12.75">
      <c r="A29" s="25" t="s">
        <v>45</v>
      </c>
      <c s="29" t="s">
        <v>71</v>
      </c>
      <c s="29" t="s">
        <v>113</v>
      </c>
      <c s="25" t="s">
        <v>47</v>
      </c>
      <c s="30" t="s">
        <v>114</v>
      </c>
      <c s="31" t="s">
        <v>115</v>
      </c>
      <c s="32">
        <v>17791.981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116</v>
      </c>
    </row>
    <row r="31" spans="1:5" ht="12.75">
      <c r="A31" s="39" t="s">
        <v>52</v>
      </c>
      <c r="E31" s="38" t="s">
        <v>117</v>
      </c>
    </row>
    <row r="32" spans="1:16" ht="12.75">
      <c r="A32" s="25" t="s">
        <v>45</v>
      </c>
      <c s="29" t="s">
        <v>76</v>
      </c>
      <c s="29" t="s">
        <v>118</v>
      </c>
      <c s="25" t="s">
        <v>47</v>
      </c>
      <c s="30" t="s">
        <v>119</v>
      </c>
      <c s="31" t="s">
        <v>65</v>
      </c>
      <c s="32">
        <v>16399.085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63.75">
      <c r="A33" s="35" t="s">
        <v>50</v>
      </c>
      <c r="E33" s="36" t="s">
        <v>120</v>
      </c>
    </row>
    <row r="34" spans="1:5" ht="12.75">
      <c r="A34" s="39" t="s">
        <v>52</v>
      </c>
      <c r="E34" s="38" t="s">
        <v>121</v>
      </c>
    </row>
    <row r="35" spans="1:16" ht="12.75">
      <c r="A35" s="25" t="s">
        <v>45</v>
      </c>
      <c s="29" t="s">
        <v>40</v>
      </c>
      <c s="29" t="s">
        <v>122</v>
      </c>
      <c s="25" t="s">
        <v>47</v>
      </c>
      <c s="30" t="s">
        <v>123</v>
      </c>
      <c s="31" t="s">
        <v>65</v>
      </c>
      <c s="32">
        <v>1297.268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25.5">
      <c r="A36" s="35" t="s">
        <v>50</v>
      </c>
      <c r="E36" s="36" t="s">
        <v>124</v>
      </c>
    </row>
    <row r="37" spans="1:5" ht="38.25">
      <c r="A37" s="39" t="s">
        <v>52</v>
      </c>
      <c r="E37" s="38" t="s">
        <v>125</v>
      </c>
    </row>
    <row r="38" spans="1:16" ht="12.75">
      <c r="A38" s="25" t="s">
        <v>45</v>
      </c>
      <c s="29" t="s">
        <v>42</v>
      </c>
      <c s="29" t="s">
        <v>126</v>
      </c>
      <c s="25" t="s">
        <v>47</v>
      </c>
      <c s="30" t="s">
        <v>127</v>
      </c>
      <c s="31" t="s">
        <v>65</v>
      </c>
      <c s="32">
        <v>3718.652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128</v>
      </c>
    </row>
    <row r="40" spans="1:5" ht="51">
      <c r="A40" s="39" t="s">
        <v>52</v>
      </c>
      <c r="E40" s="38" t="s">
        <v>129</v>
      </c>
    </row>
    <row r="41" spans="1:16" ht="12.75">
      <c r="A41" s="25" t="s">
        <v>45</v>
      </c>
      <c s="29" t="s">
        <v>130</v>
      </c>
      <c s="29" t="s">
        <v>77</v>
      </c>
      <c s="25" t="s">
        <v>47</v>
      </c>
      <c s="30" t="s">
        <v>78</v>
      </c>
      <c s="31" t="s">
        <v>65</v>
      </c>
      <c s="32">
        <v>16399.085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12.75">
      <c r="A43" s="39" t="s">
        <v>52</v>
      </c>
      <c r="E43" s="38" t="s">
        <v>131</v>
      </c>
    </row>
    <row r="44" spans="1:16" ht="12.75">
      <c r="A44" s="25" t="s">
        <v>45</v>
      </c>
      <c s="29" t="s">
        <v>132</v>
      </c>
      <c s="29" t="s">
        <v>133</v>
      </c>
      <c s="25" t="s">
        <v>47</v>
      </c>
      <c s="30" t="s">
        <v>134</v>
      </c>
      <c s="31" t="s">
        <v>65</v>
      </c>
      <c s="32">
        <v>4051.771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51">
      <c r="A45" s="35" t="s">
        <v>50</v>
      </c>
      <c r="E45" s="36" t="s">
        <v>135</v>
      </c>
    </row>
    <row r="46" spans="1:5" ht="178.5">
      <c r="A46" s="39" t="s">
        <v>52</v>
      </c>
      <c r="E46" s="38" t="s">
        <v>136</v>
      </c>
    </row>
    <row r="47" spans="1:16" ht="12.75">
      <c r="A47" s="25" t="s">
        <v>45</v>
      </c>
      <c s="29" t="s">
        <v>137</v>
      </c>
      <c s="29" t="s">
        <v>138</v>
      </c>
      <c s="25" t="s">
        <v>63</v>
      </c>
      <c s="30" t="s">
        <v>139</v>
      </c>
      <c s="31" t="s">
        <v>65</v>
      </c>
      <c s="32">
        <v>3568.488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25.5">
      <c r="A48" s="35" t="s">
        <v>50</v>
      </c>
      <c r="E48" s="36" t="s">
        <v>140</v>
      </c>
    </row>
    <row r="49" spans="1:5" ht="12.75">
      <c r="A49" s="39" t="s">
        <v>52</v>
      </c>
      <c r="E49" s="38" t="s">
        <v>141</v>
      </c>
    </row>
    <row r="50" spans="1:16" ht="12.75">
      <c r="A50" s="25" t="s">
        <v>45</v>
      </c>
      <c s="29" t="s">
        <v>142</v>
      </c>
      <c s="29" t="s">
        <v>138</v>
      </c>
      <c s="25" t="s">
        <v>68</v>
      </c>
      <c s="30" t="s">
        <v>139</v>
      </c>
      <c s="31" t="s">
        <v>65</v>
      </c>
      <c s="32">
        <v>4463.323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25.5">
      <c r="A51" s="35" t="s">
        <v>50</v>
      </c>
      <c r="E51" s="36" t="s">
        <v>143</v>
      </c>
    </row>
    <row r="52" spans="1:5" ht="12.75">
      <c r="A52" s="39" t="s">
        <v>52</v>
      </c>
      <c r="E52" s="38" t="s">
        <v>144</v>
      </c>
    </row>
    <row r="53" spans="1:16" ht="12.75">
      <c r="A53" s="25" t="s">
        <v>45</v>
      </c>
      <c s="29" t="s">
        <v>145</v>
      </c>
      <c s="29" t="s">
        <v>146</v>
      </c>
      <c s="25" t="s">
        <v>63</v>
      </c>
      <c s="30" t="s">
        <v>147</v>
      </c>
      <c s="31" t="s">
        <v>49</v>
      </c>
      <c s="32">
        <v>18027.182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148</v>
      </c>
    </row>
    <row r="55" spans="1:5" ht="12.75">
      <c r="A55" s="39" t="s">
        <v>52</v>
      </c>
      <c r="E55" s="38" t="s">
        <v>149</v>
      </c>
    </row>
    <row r="56" spans="1:16" ht="12.75">
      <c r="A56" s="25" t="s">
        <v>45</v>
      </c>
      <c s="29" t="s">
        <v>150</v>
      </c>
      <c s="29" t="s">
        <v>146</v>
      </c>
      <c s="25" t="s">
        <v>68</v>
      </c>
      <c s="30" t="s">
        <v>147</v>
      </c>
      <c s="31" t="s">
        <v>49</v>
      </c>
      <c s="32">
        <v>19027.84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151</v>
      </c>
    </row>
    <row r="58" spans="1:5" ht="12.75">
      <c r="A58" s="39" t="s">
        <v>52</v>
      </c>
      <c r="E58" s="38" t="s">
        <v>152</v>
      </c>
    </row>
    <row r="59" spans="1:16" ht="12.75">
      <c r="A59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49</v>
      </c>
      <c s="32">
        <v>8648.45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156</v>
      </c>
    </row>
    <row r="61" spans="1:5" ht="38.25">
      <c r="A61" s="39" t="s">
        <v>52</v>
      </c>
      <c r="E61" s="38" t="s">
        <v>157</v>
      </c>
    </row>
    <row r="62" spans="1:16" ht="12.75">
      <c r="A62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65</v>
      </c>
      <c s="32">
        <v>1253.147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50</v>
      </c>
      <c r="E63" s="36" t="s">
        <v>161</v>
      </c>
    </row>
    <row r="64" spans="1:5" ht="25.5">
      <c r="A64" s="39" t="s">
        <v>52</v>
      </c>
      <c r="E64" s="38" t="s">
        <v>162</v>
      </c>
    </row>
    <row r="65" spans="1:16" ht="12.75">
      <c r="A65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65</v>
      </c>
      <c s="32">
        <v>44.121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25.5">
      <c r="A66" s="35" t="s">
        <v>50</v>
      </c>
      <c r="E66" s="36" t="s">
        <v>161</v>
      </c>
    </row>
    <row r="67" spans="1:5" ht="12.75">
      <c r="A67" s="39" t="s">
        <v>52</v>
      </c>
      <c r="E67" s="38" t="s">
        <v>166</v>
      </c>
    </row>
    <row r="68" spans="1:16" ht="12.75">
      <c r="A68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49</v>
      </c>
      <c s="32">
        <v>8648.45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50</v>
      </c>
      <c r="E69" s="36" t="s">
        <v>170</v>
      </c>
    </row>
    <row r="70" spans="1:5" ht="51">
      <c r="A70" s="37" t="s">
        <v>52</v>
      </c>
      <c r="E70" s="38" t="s">
        <v>171</v>
      </c>
    </row>
    <row r="71" spans="1:18" ht="12.75" customHeight="1">
      <c r="A71" s="6" t="s">
        <v>43</v>
      </c>
      <c s="6"/>
      <c s="44" t="s">
        <v>23</v>
      </c>
      <c s="6"/>
      <c s="27" t="s">
        <v>172</v>
      </c>
      <c s="6"/>
      <c s="6"/>
      <c s="6"/>
      <c s="45">
        <f>0+Q71</f>
      </c>
      <c r="O71">
        <f>0+R71</f>
      </c>
      <c r="Q71">
        <f>0+I72</f>
      </c>
      <c>
        <f>0+O72</f>
      </c>
    </row>
    <row r="72" spans="1:16" ht="12.75">
      <c r="A72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176</v>
      </c>
      <c s="32">
        <v>396.75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76.5">
      <c r="A73" s="35" t="s">
        <v>50</v>
      </c>
      <c r="E73" s="36" t="s">
        <v>177</v>
      </c>
    </row>
    <row r="74" spans="1:5" ht="12.75">
      <c r="A74" s="37" t="s">
        <v>52</v>
      </c>
      <c r="E74" s="38" t="s">
        <v>178</v>
      </c>
    </row>
    <row r="75" spans="1:18" ht="12.75" customHeight="1">
      <c r="A75" s="6" t="s">
        <v>43</v>
      </c>
      <c s="6"/>
      <c s="44" t="s">
        <v>33</v>
      </c>
      <c s="6"/>
      <c s="27" t="s">
        <v>179</v>
      </c>
      <c s="6"/>
      <c s="6"/>
      <c s="6"/>
      <c s="45">
        <f>0+Q75</f>
      </c>
      <c r="O75">
        <f>0+R75</f>
      </c>
      <c r="Q75">
        <f>0+I76</f>
      </c>
      <c>
        <f>0+O76</f>
      </c>
    </row>
    <row r="76" spans="1:16" ht="12.75">
      <c r="A76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65</v>
      </c>
      <c s="32">
        <v>728.428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183</v>
      </c>
    </row>
    <row r="78" spans="1:5" ht="89.25">
      <c r="A78" s="37" t="s">
        <v>52</v>
      </c>
      <c r="E78" s="38" t="s">
        <v>184</v>
      </c>
    </row>
    <row r="79" spans="1:18" ht="12.75" customHeight="1">
      <c r="A79" s="6" t="s">
        <v>43</v>
      </c>
      <c s="6"/>
      <c s="44" t="s">
        <v>35</v>
      </c>
      <c s="6"/>
      <c s="27" t="s">
        <v>185</v>
      </c>
      <c s="6"/>
      <c s="6"/>
      <c s="6"/>
      <c s="45">
        <f>0+Q79</f>
      </c>
      <c r="O79">
        <f>0+R79</f>
      </c>
      <c r="Q79">
        <f>0+I80+I83+I86+I89+I92+I95+I98+I101+I104+I107</f>
      </c>
      <c>
        <f>0+O80+O83+O86+O89+O92+O95+O98+O101+O104+O107</f>
      </c>
    </row>
    <row r="80" spans="1:16" ht="12.75">
      <c r="A80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49</v>
      </c>
      <c s="32">
        <v>14869.833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51">
      <c r="A81" s="35" t="s">
        <v>50</v>
      </c>
      <c r="E81" s="36" t="s">
        <v>189</v>
      </c>
    </row>
    <row r="82" spans="1:5" ht="12.75">
      <c r="A82" s="39" t="s">
        <v>52</v>
      </c>
      <c r="E82" s="38" t="s">
        <v>190</v>
      </c>
    </row>
    <row r="83" spans="1:16" ht="12.75">
      <c r="A83" s="25" t="s">
        <v>45</v>
      </c>
      <c s="29" t="s">
        <v>191</v>
      </c>
      <c s="29" t="s">
        <v>192</v>
      </c>
      <c s="25" t="s">
        <v>68</v>
      </c>
      <c s="30" t="s">
        <v>193</v>
      </c>
      <c s="31" t="s">
        <v>49</v>
      </c>
      <c s="32">
        <v>18066.152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51">
      <c r="A84" s="35" t="s">
        <v>50</v>
      </c>
      <c r="E84" s="36" t="s">
        <v>194</v>
      </c>
    </row>
    <row r="85" spans="1:5" ht="12.75">
      <c r="A85" s="39" t="s">
        <v>52</v>
      </c>
      <c r="E85" s="38" t="s">
        <v>195</v>
      </c>
    </row>
    <row r="86" spans="1:16" ht="12.75">
      <c r="A86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65</v>
      </c>
      <c s="32">
        <v>4780.199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51">
      <c r="A87" s="35" t="s">
        <v>50</v>
      </c>
      <c r="E87" s="36" t="s">
        <v>199</v>
      </c>
    </row>
    <row r="88" spans="1:5" ht="89.25">
      <c r="A88" s="39" t="s">
        <v>52</v>
      </c>
      <c r="E88" s="38" t="s">
        <v>200</v>
      </c>
    </row>
    <row r="89" spans="1:16" ht="12.75">
      <c r="A89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49</v>
      </c>
      <c s="32">
        <v>2048.1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51">
      <c r="A90" s="35" t="s">
        <v>50</v>
      </c>
      <c r="E90" s="36" t="s">
        <v>204</v>
      </c>
    </row>
    <row r="91" spans="1:5" ht="12.75">
      <c r="A91" s="39" t="s">
        <v>52</v>
      </c>
      <c r="E91" s="38" t="s">
        <v>205</v>
      </c>
    </row>
    <row r="92" spans="1:16" ht="12.75">
      <c r="A92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49</v>
      </c>
      <c s="32">
        <v>14869.833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51">
      <c r="A93" s="35" t="s">
        <v>50</v>
      </c>
      <c r="E93" s="36" t="s">
        <v>209</v>
      </c>
    </row>
    <row r="94" spans="1:5" ht="12.75">
      <c r="A94" s="39" t="s">
        <v>52</v>
      </c>
      <c r="E94" s="38" t="s">
        <v>190</v>
      </c>
    </row>
    <row r="95" spans="1:16" ht="12.75">
      <c r="A95" s="25" t="s">
        <v>45</v>
      </c>
      <c s="29" t="s">
        <v>210</v>
      </c>
      <c s="29" t="s">
        <v>211</v>
      </c>
      <c s="25" t="s">
        <v>63</v>
      </c>
      <c s="30" t="s">
        <v>212</v>
      </c>
      <c s="31" t="s">
        <v>49</v>
      </c>
      <c s="32">
        <v>14174.981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51">
      <c r="A96" s="35" t="s">
        <v>50</v>
      </c>
      <c r="E96" s="36" t="s">
        <v>213</v>
      </c>
    </row>
    <row r="97" spans="1:5" ht="12.75">
      <c r="A97" s="39" t="s">
        <v>52</v>
      </c>
      <c r="E97" s="38" t="s">
        <v>214</v>
      </c>
    </row>
    <row r="98" spans="1:16" ht="12.75">
      <c r="A98" s="25" t="s">
        <v>45</v>
      </c>
      <c s="29" t="s">
        <v>215</v>
      </c>
      <c s="29" t="s">
        <v>211</v>
      </c>
      <c s="25" t="s">
        <v>68</v>
      </c>
      <c s="30" t="s">
        <v>212</v>
      </c>
      <c s="31" t="s">
        <v>49</v>
      </c>
      <c s="32">
        <v>14522.407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51">
      <c r="A99" s="35" t="s">
        <v>50</v>
      </c>
      <c r="E99" s="36" t="s">
        <v>216</v>
      </c>
    </row>
    <row r="100" spans="1:5" ht="12.75">
      <c r="A100" s="39" t="s">
        <v>52</v>
      </c>
      <c r="E100" s="38" t="s">
        <v>217</v>
      </c>
    </row>
    <row r="101" spans="1:16" ht="12.75">
      <c r="A101" s="25" t="s">
        <v>45</v>
      </c>
      <c s="29" t="s">
        <v>218</v>
      </c>
      <c s="29" t="s">
        <v>219</v>
      </c>
      <c s="25" t="s">
        <v>47</v>
      </c>
      <c s="30" t="s">
        <v>220</v>
      </c>
      <c s="31" t="s">
        <v>49</v>
      </c>
      <c s="32">
        <v>13897.04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25.5">
      <c r="A102" s="35" t="s">
        <v>50</v>
      </c>
      <c r="E102" s="36" t="s">
        <v>221</v>
      </c>
    </row>
    <row r="103" spans="1:5" ht="12.75">
      <c r="A103" s="39" t="s">
        <v>52</v>
      </c>
      <c r="E103" s="38" t="s">
        <v>222</v>
      </c>
    </row>
    <row r="104" spans="1:16" ht="12.75">
      <c r="A104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49</v>
      </c>
      <c s="32">
        <v>14174.981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51">
      <c r="A105" s="35" t="s">
        <v>50</v>
      </c>
      <c r="E105" s="36" t="s">
        <v>226</v>
      </c>
    </row>
    <row r="106" spans="1:5" ht="12.75">
      <c r="A106" s="39" t="s">
        <v>52</v>
      </c>
      <c r="E106" s="38" t="s">
        <v>214</v>
      </c>
    </row>
    <row r="107" spans="1:16" ht="12.75">
      <c r="A107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49</v>
      </c>
      <c s="32">
        <v>14522.407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51">
      <c r="A108" s="35" t="s">
        <v>50</v>
      </c>
      <c r="E108" s="36" t="s">
        <v>230</v>
      </c>
    </row>
    <row r="109" spans="1:5" ht="12.75">
      <c r="A109" s="37" t="s">
        <v>52</v>
      </c>
      <c r="E109" s="38" t="s">
        <v>217</v>
      </c>
    </row>
    <row r="110" spans="1:18" ht="12.75" customHeight="1">
      <c r="A110" s="6" t="s">
        <v>43</v>
      </c>
      <c s="6"/>
      <c s="44" t="s">
        <v>40</v>
      </c>
      <c s="6"/>
      <c s="27" t="s">
        <v>231</v>
      </c>
      <c s="6"/>
      <c s="6"/>
      <c s="6"/>
      <c s="45">
        <f>0+Q110</f>
      </c>
      <c r="O110">
        <f>0+R110</f>
      </c>
      <c r="Q110">
        <f>0+I111+I114+I117+I120+I123+I126+I129+I132+I135+I138+I141+I144+I147+I150+I153+I156</f>
      </c>
      <c>
        <f>0+O111+O114+O117+O120+O123+O126+O129+O132+O135+O138+O141+O144+O147+O150+O153+O156</f>
      </c>
    </row>
    <row r="111" spans="1:16" ht="25.5">
      <c r="A111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176</v>
      </c>
      <c s="32">
        <v>414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235</v>
      </c>
    </row>
    <row r="113" spans="1:5" ht="12.75">
      <c r="A113" s="39" t="s">
        <v>52</v>
      </c>
      <c r="E113" s="38" t="s">
        <v>236</v>
      </c>
    </row>
    <row r="114" spans="1:16" ht="25.5">
      <c r="A114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176</v>
      </c>
      <c s="32">
        <v>22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51">
      <c r="A115" s="35" t="s">
        <v>50</v>
      </c>
      <c r="E115" s="36" t="s">
        <v>240</v>
      </c>
    </row>
    <row r="116" spans="1:5" ht="12.75">
      <c r="A116" s="39" t="s">
        <v>52</v>
      </c>
      <c r="E116" s="38" t="s">
        <v>241</v>
      </c>
    </row>
    <row r="117" spans="1:16" ht="12.75">
      <c r="A117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55</v>
      </c>
      <c s="32">
        <v>74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50</v>
      </c>
      <c r="E118" s="36" t="s">
        <v>235</v>
      </c>
    </row>
    <row r="119" spans="1:5" ht="12.75">
      <c r="A119" s="39" t="s">
        <v>52</v>
      </c>
      <c r="E119" s="38" t="s">
        <v>245</v>
      </c>
    </row>
    <row r="120" spans="1:16" ht="12.75">
      <c r="A120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55</v>
      </c>
      <c s="32">
        <v>74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38.25">
      <c r="A121" s="35" t="s">
        <v>50</v>
      </c>
      <c r="E121" s="36" t="s">
        <v>249</v>
      </c>
    </row>
    <row r="122" spans="1:5" ht="25.5">
      <c r="A122" s="39" t="s">
        <v>52</v>
      </c>
      <c r="E122" s="38" t="s">
        <v>250</v>
      </c>
    </row>
    <row r="123" spans="1:16" ht="12.75">
      <c r="A123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55</v>
      </c>
      <c s="32">
        <v>74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47</v>
      </c>
    </row>
    <row r="125" spans="1:5" ht="12.75">
      <c r="A125" s="39" t="s">
        <v>52</v>
      </c>
      <c r="E125" s="38" t="s">
        <v>254</v>
      </c>
    </row>
    <row r="126" spans="1:16" ht="25.5">
      <c r="A126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55</v>
      </c>
      <c s="32">
        <v>29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140.25">
      <c r="A128" s="39" t="s">
        <v>52</v>
      </c>
      <c r="E128" s="38" t="s">
        <v>258</v>
      </c>
    </row>
    <row r="129" spans="1:16" ht="12.75">
      <c r="A129" s="25" t="s">
        <v>45</v>
      </c>
      <c s="29" t="s">
        <v>259</v>
      </c>
      <c s="29" t="s">
        <v>260</v>
      </c>
      <c s="25" t="s">
        <v>47</v>
      </c>
      <c s="30" t="s">
        <v>261</v>
      </c>
      <c s="31" t="s">
        <v>55</v>
      </c>
      <c s="32">
        <v>34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38.25">
      <c r="A130" s="35" t="s">
        <v>50</v>
      </c>
      <c r="E130" s="36" t="s">
        <v>262</v>
      </c>
    </row>
    <row r="131" spans="1:5" ht="204">
      <c r="A131" s="39" t="s">
        <v>52</v>
      </c>
      <c r="E131" s="38" t="s">
        <v>263</v>
      </c>
    </row>
    <row r="132" spans="1:16" ht="12.75">
      <c r="A132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55</v>
      </c>
      <c s="32">
        <v>2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47</v>
      </c>
    </row>
    <row r="134" spans="1:5" ht="25.5">
      <c r="A134" s="39" t="s">
        <v>52</v>
      </c>
      <c r="E134" s="38" t="s">
        <v>267</v>
      </c>
    </row>
    <row r="135" spans="1:16" ht="12.75">
      <c r="A135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55</v>
      </c>
      <c s="32">
        <v>2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38.25">
      <c r="A136" s="35" t="s">
        <v>50</v>
      </c>
      <c r="E136" s="36" t="s">
        <v>262</v>
      </c>
    </row>
    <row r="137" spans="1:5" ht="25.5">
      <c r="A137" s="39" t="s">
        <v>52</v>
      </c>
      <c r="E137" s="38" t="s">
        <v>271</v>
      </c>
    </row>
    <row r="138" spans="1:16" ht="12.75">
      <c r="A138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55</v>
      </c>
      <c s="32">
        <v>26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51">
      <c r="A139" s="35" t="s">
        <v>50</v>
      </c>
      <c r="E139" s="36" t="s">
        <v>275</v>
      </c>
    </row>
    <row r="140" spans="1:5" ht="216.75">
      <c r="A140" s="39" t="s">
        <v>52</v>
      </c>
      <c r="E140" s="38" t="s">
        <v>276</v>
      </c>
    </row>
    <row r="141" spans="1:16" ht="25.5">
      <c r="A141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55</v>
      </c>
      <c s="32">
        <v>31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47</v>
      </c>
    </row>
    <row r="143" spans="1:5" ht="153">
      <c r="A143" s="39" t="s">
        <v>52</v>
      </c>
      <c r="E143" s="38" t="s">
        <v>280</v>
      </c>
    </row>
    <row r="144" spans="1:16" ht="25.5">
      <c r="A144" s="25" t="s">
        <v>45</v>
      </c>
      <c s="29" t="s">
        <v>281</v>
      </c>
      <c s="29" t="s">
        <v>282</v>
      </c>
      <c s="25" t="s">
        <v>47</v>
      </c>
      <c s="30" t="s">
        <v>283</v>
      </c>
      <c s="31" t="s">
        <v>49</v>
      </c>
      <c s="32">
        <v>493.154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25.5">
      <c r="A145" s="35" t="s">
        <v>50</v>
      </c>
      <c r="E145" s="36" t="s">
        <v>284</v>
      </c>
    </row>
    <row r="146" spans="1:5" ht="140.25">
      <c r="A146" s="39" t="s">
        <v>52</v>
      </c>
      <c r="E146" s="38" t="s">
        <v>285</v>
      </c>
    </row>
    <row r="147" spans="1:16" ht="12.75">
      <c r="A147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49</v>
      </c>
      <c s="32">
        <v>592.25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25.5">
      <c r="A148" s="35" t="s">
        <v>50</v>
      </c>
      <c r="E148" s="36" t="s">
        <v>284</v>
      </c>
    </row>
    <row r="149" spans="1:5" ht="12.75">
      <c r="A149" s="39" t="s">
        <v>52</v>
      </c>
      <c r="E149" s="38" t="s">
        <v>289</v>
      </c>
    </row>
    <row r="150" spans="1:16" ht="12.75">
      <c r="A150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55</v>
      </c>
      <c s="32">
        <v>2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12.75">
      <c r="A152" s="39" t="s">
        <v>52</v>
      </c>
      <c r="E152" s="38" t="s">
        <v>293</v>
      </c>
    </row>
    <row r="153" spans="1:16" ht="12.75">
      <c r="A153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176</v>
      </c>
      <c s="32">
        <v>160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38.25">
      <c r="A154" s="35" t="s">
        <v>50</v>
      </c>
      <c r="E154" s="36" t="s">
        <v>297</v>
      </c>
    </row>
    <row r="155" spans="1:5" ht="12.75">
      <c r="A155" s="39" t="s">
        <v>52</v>
      </c>
      <c r="E155" s="38" t="s">
        <v>298</v>
      </c>
    </row>
    <row r="156" spans="1:16" ht="12.75">
      <c r="A156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49</v>
      </c>
      <c s="32">
        <v>14000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302</v>
      </c>
    </row>
    <row r="158" spans="1:5" ht="12.75">
      <c r="A158" s="37" t="s">
        <v>52</v>
      </c>
      <c r="E158" s="38" t="s">
        <v>47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0+O9+O13+O23+O27+O40+O44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954</v>
      </c>
      <c s="40">
        <f>0+I9+I13+I23+I27+I40+I44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899</v>
      </c>
      <c s="1"/>
      <c s="14" t="s">
        <v>900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954</v>
      </c>
      <c s="6"/>
      <c s="18" t="s">
        <v>955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12.906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396</v>
      </c>
    </row>
    <row r="12" spans="1:5" ht="12.75">
      <c r="A12" s="37" t="s">
        <v>52</v>
      </c>
      <c r="E12" s="38" t="s">
        <v>957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</f>
      </c>
      <c>
        <f>0+O14+O17+O20</f>
      </c>
    </row>
    <row r="14" spans="1:16" ht="12.75">
      <c r="A14" s="25" t="s">
        <v>45</v>
      </c>
      <c s="29" t="s">
        <v>23</v>
      </c>
      <c s="29" t="s">
        <v>398</v>
      </c>
      <c s="25" t="s">
        <v>47</v>
      </c>
      <c s="30" t="s">
        <v>399</v>
      </c>
      <c s="31" t="s">
        <v>65</v>
      </c>
      <c s="32">
        <v>7.17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38.25">
      <c r="A15" s="35" t="s">
        <v>50</v>
      </c>
      <c r="E15" s="36" t="s">
        <v>400</v>
      </c>
    </row>
    <row r="16" spans="1:5" ht="12.75">
      <c r="A16" s="39" t="s">
        <v>52</v>
      </c>
      <c r="E16" s="38" t="s">
        <v>958</v>
      </c>
    </row>
    <row r="17" spans="1:16" ht="12.75">
      <c r="A17" s="25" t="s">
        <v>45</v>
      </c>
      <c s="29" t="s">
        <v>22</v>
      </c>
      <c s="29" t="s">
        <v>77</v>
      </c>
      <c s="25" t="s">
        <v>47</v>
      </c>
      <c s="30" t="s">
        <v>78</v>
      </c>
      <c s="31" t="s">
        <v>65</v>
      </c>
      <c s="32">
        <v>7.17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9" t="s">
        <v>52</v>
      </c>
      <c r="E19" s="38" t="s">
        <v>959</v>
      </c>
    </row>
    <row r="20" spans="1:16" ht="12.75">
      <c r="A20" s="25" t="s">
        <v>45</v>
      </c>
      <c s="29" t="s">
        <v>33</v>
      </c>
      <c s="29" t="s">
        <v>403</v>
      </c>
      <c s="25" t="s">
        <v>47</v>
      </c>
      <c s="30" t="s">
        <v>404</v>
      </c>
      <c s="31" t="s">
        <v>65</v>
      </c>
      <c s="32">
        <v>2.747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405</v>
      </c>
    </row>
    <row r="22" spans="1:5" ht="38.25">
      <c r="A22" s="37" t="s">
        <v>52</v>
      </c>
      <c r="E22" s="38" t="s">
        <v>960</v>
      </c>
    </row>
    <row r="23" spans="1:18" ht="12.75" customHeight="1">
      <c r="A23" s="6" t="s">
        <v>43</v>
      </c>
      <c s="6"/>
      <c s="44" t="s">
        <v>23</v>
      </c>
      <c s="6"/>
      <c s="27" t="s">
        <v>172</v>
      </c>
      <c s="6"/>
      <c s="6"/>
      <c s="6"/>
      <c s="45">
        <f>0+Q23</f>
      </c>
      <c r="O23">
        <f>0+R23</f>
      </c>
      <c r="Q23">
        <f>0+I24</f>
      </c>
      <c>
        <f>0+O24</f>
      </c>
    </row>
    <row r="24" spans="1:16" ht="12.75">
      <c r="A24" s="25" t="s">
        <v>45</v>
      </c>
      <c s="29" t="s">
        <v>35</v>
      </c>
      <c s="29" t="s">
        <v>407</v>
      </c>
      <c s="25" t="s">
        <v>47</v>
      </c>
      <c s="30" t="s">
        <v>408</v>
      </c>
      <c s="31" t="s">
        <v>65</v>
      </c>
      <c s="32">
        <v>1.125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25.5">
      <c r="A25" s="35" t="s">
        <v>50</v>
      </c>
      <c r="E25" s="36" t="s">
        <v>409</v>
      </c>
    </row>
    <row r="26" spans="1:5" ht="12.75">
      <c r="A26" s="37" t="s">
        <v>52</v>
      </c>
      <c r="E26" s="38" t="s">
        <v>465</v>
      </c>
    </row>
    <row r="27" spans="1:18" ht="12.75" customHeight="1">
      <c r="A27" s="6" t="s">
        <v>43</v>
      </c>
      <c s="6"/>
      <c s="44" t="s">
        <v>33</v>
      </c>
      <c s="6"/>
      <c s="27" t="s">
        <v>179</v>
      </c>
      <c s="6"/>
      <c s="6"/>
      <c s="6"/>
      <c s="45">
        <f>0+Q27</f>
      </c>
      <c r="O27">
        <f>0+R27</f>
      </c>
      <c r="Q27">
        <f>0+I28+I31+I34+I37</f>
      </c>
      <c>
        <f>0+O28+O31+O34+O37</f>
      </c>
    </row>
    <row r="28" spans="1:16" ht="12.75">
      <c r="A28" s="25" t="s">
        <v>45</v>
      </c>
      <c s="29" t="s">
        <v>37</v>
      </c>
      <c s="29" t="s">
        <v>411</v>
      </c>
      <c s="25" t="s">
        <v>47</v>
      </c>
      <c s="30" t="s">
        <v>412</v>
      </c>
      <c s="31" t="s">
        <v>65</v>
      </c>
      <c s="32">
        <v>1.467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413</v>
      </c>
    </row>
    <row r="30" spans="1:5" ht="76.5">
      <c r="A30" s="39" t="s">
        <v>52</v>
      </c>
      <c r="E30" s="38" t="s">
        <v>961</v>
      </c>
    </row>
    <row r="31" spans="1:16" ht="12.75">
      <c r="A31" s="25" t="s">
        <v>45</v>
      </c>
      <c s="29" t="s">
        <v>71</v>
      </c>
      <c s="29" t="s">
        <v>415</v>
      </c>
      <c s="25" t="s">
        <v>47</v>
      </c>
      <c s="30" t="s">
        <v>416</v>
      </c>
      <c s="31" t="s">
        <v>65</v>
      </c>
      <c s="32">
        <v>3.263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417</v>
      </c>
    </row>
    <row r="33" spans="1:5" ht="51">
      <c r="A33" s="39" t="s">
        <v>52</v>
      </c>
      <c r="E33" s="38" t="s">
        <v>962</v>
      </c>
    </row>
    <row r="34" spans="1:16" ht="12.75">
      <c r="A34" s="25" t="s">
        <v>45</v>
      </c>
      <c s="29" t="s">
        <v>76</v>
      </c>
      <c s="29" t="s">
        <v>419</v>
      </c>
      <c s="25" t="s">
        <v>47</v>
      </c>
      <c s="30" t="s">
        <v>420</v>
      </c>
      <c s="31" t="s">
        <v>65</v>
      </c>
      <c s="32">
        <v>1.83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421</v>
      </c>
    </row>
    <row r="36" spans="1:5" ht="12.75">
      <c r="A36" s="39" t="s">
        <v>52</v>
      </c>
      <c r="E36" s="38" t="s">
        <v>963</v>
      </c>
    </row>
    <row r="37" spans="1:16" ht="12.75">
      <c r="A37" s="25" t="s">
        <v>45</v>
      </c>
      <c s="29" t="s">
        <v>40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409</v>
      </c>
    </row>
    <row r="39" spans="1:5" ht="12.75">
      <c r="A39" s="37" t="s">
        <v>52</v>
      </c>
      <c r="E39" s="38" t="s">
        <v>425</v>
      </c>
    </row>
    <row r="40" spans="1:18" ht="12.75" customHeight="1">
      <c r="A40" s="6" t="s">
        <v>43</v>
      </c>
      <c s="6"/>
      <c s="44" t="s">
        <v>76</v>
      </c>
      <c s="6"/>
      <c s="27" t="s">
        <v>426</v>
      </c>
      <c s="6"/>
      <c s="6"/>
      <c s="6"/>
      <c s="45">
        <f>0+Q40</f>
      </c>
      <c r="O40">
        <f>0+R40</f>
      </c>
      <c r="Q40">
        <f>0+I41</f>
      </c>
      <c>
        <f>0+O41</f>
      </c>
    </row>
    <row r="41" spans="1:16" ht="12.75">
      <c r="A41" s="25" t="s">
        <v>45</v>
      </c>
      <c s="29" t="s">
        <v>42</v>
      </c>
      <c s="29" t="s">
        <v>427</v>
      </c>
      <c s="25" t="s">
        <v>47</v>
      </c>
      <c s="30" t="s">
        <v>428</v>
      </c>
      <c s="31" t="s">
        <v>65</v>
      </c>
      <c s="32">
        <v>1.032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50</v>
      </c>
      <c r="E42" s="36" t="s">
        <v>417</v>
      </c>
    </row>
    <row r="43" spans="1:5" ht="12.75">
      <c r="A43" s="37" t="s">
        <v>52</v>
      </c>
      <c r="E43" s="38" t="s">
        <v>964</v>
      </c>
    </row>
    <row r="44" spans="1:18" ht="12.75" customHeight="1">
      <c r="A44" s="6" t="s">
        <v>43</v>
      </c>
      <c s="6"/>
      <c s="44" t="s">
        <v>40</v>
      </c>
      <c s="6"/>
      <c s="27" t="s">
        <v>231</v>
      </c>
      <c s="6"/>
      <c s="6"/>
      <c s="6"/>
      <c s="45">
        <f>0+Q44</f>
      </c>
      <c r="O44">
        <f>0+R44</f>
      </c>
      <c r="Q44">
        <f>0+I45</f>
      </c>
      <c>
        <f>0+O45</f>
      </c>
    </row>
    <row r="45" spans="1:16" ht="12.75">
      <c r="A45" s="25" t="s">
        <v>45</v>
      </c>
      <c s="29" t="s">
        <v>130</v>
      </c>
      <c s="29" t="s">
        <v>470</v>
      </c>
      <c s="25" t="s">
        <v>47</v>
      </c>
      <c s="30" t="s">
        <v>471</v>
      </c>
      <c s="31" t="s">
        <v>176</v>
      </c>
      <c s="32">
        <v>8.3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432</v>
      </c>
    </row>
    <row r="47" spans="1:5" ht="12.75">
      <c r="A47" s="37" t="s">
        <v>52</v>
      </c>
      <c r="E47" s="38" t="s">
        <v>965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0+O9+O13+O68+O99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968</v>
      </c>
      <c s="40">
        <f>0+I9+I13+I68+I99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966</v>
      </c>
      <c s="1"/>
      <c s="14" t="s">
        <v>967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968</v>
      </c>
      <c s="6"/>
      <c s="18" t="s">
        <v>969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295.398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38.25">
      <c r="A12" s="37" t="s">
        <v>52</v>
      </c>
      <c r="E12" s="38" t="s">
        <v>971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0+I14+I17+I20+I23+I26+I29+I32+I35+I38+I41+I44+I47+I50+I53+I56+I59+I62+I65</f>
      </c>
      <c>
        <f>0+O14+O17+O20+O23+O26+O29+O32+O35+O38+O41+O44+O47+O50+O53+O56+O59+O62+O65</f>
      </c>
    </row>
    <row r="14" spans="1:16" ht="25.5">
      <c r="A14" s="25" t="s">
        <v>45</v>
      </c>
      <c s="29" t="s">
        <v>23</v>
      </c>
      <c s="29" t="s">
        <v>93</v>
      </c>
      <c s="25" t="s">
        <v>47</v>
      </c>
      <c s="30" t="s">
        <v>94</v>
      </c>
      <c s="31" t="s">
        <v>65</v>
      </c>
      <c s="32">
        <v>54.431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76.5">
      <c r="A15" s="35" t="s">
        <v>50</v>
      </c>
      <c r="E15" s="36" t="s">
        <v>95</v>
      </c>
    </row>
    <row r="16" spans="1:5" ht="25.5">
      <c r="A16" s="39" t="s">
        <v>52</v>
      </c>
      <c r="E16" s="38" t="s">
        <v>972</v>
      </c>
    </row>
    <row r="17" spans="1:16" ht="25.5">
      <c r="A17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65</v>
      </c>
      <c s="32">
        <v>4.38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51">
      <c r="A18" s="35" t="s">
        <v>50</v>
      </c>
      <c r="E18" s="36" t="s">
        <v>99</v>
      </c>
    </row>
    <row r="19" spans="1:5" ht="25.5">
      <c r="A19" s="39" t="s">
        <v>52</v>
      </c>
      <c r="E19" s="38" t="s">
        <v>973</v>
      </c>
    </row>
    <row r="20" spans="1:16" ht="12.75">
      <c r="A20" s="25" t="s">
        <v>45</v>
      </c>
      <c s="29" t="s">
        <v>33</v>
      </c>
      <c s="29" t="s">
        <v>101</v>
      </c>
      <c s="25" t="s">
        <v>47</v>
      </c>
      <c s="30" t="s">
        <v>102</v>
      </c>
      <c s="31" t="s">
        <v>65</v>
      </c>
      <c s="32">
        <v>46.016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76.5">
      <c r="A21" s="35" t="s">
        <v>50</v>
      </c>
      <c r="E21" s="36" t="s">
        <v>103</v>
      </c>
    </row>
    <row r="22" spans="1:5" ht="63.75">
      <c r="A22" s="39" t="s">
        <v>52</v>
      </c>
      <c r="E22" s="38" t="s">
        <v>974</v>
      </c>
    </row>
    <row r="23" spans="1:16" ht="12.75">
      <c r="A23" s="25" t="s">
        <v>45</v>
      </c>
      <c s="29" t="s">
        <v>35</v>
      </c>
      <c s="29" t="s">
        <v>105</v>
      </c>
      <c s="25" t="s">
        <v>47</v>
      </c>
      <c s="30" t="s">
        <v>106</v>
      </c>
      <c s="31" t="s">
        <v>65</v>
      </c>
      <c s="32">
        <v>9.3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38.25">
      <c r="A24" s="35" t="s">
        <v>50</v>
      </c>
      <c r="E24" s="36" t="s">
        <v>107</v>
      </c>
    </row>
    <row r="25" spans="1:5" ht="12.75">
      <c r="A25" s="39" t="s">
        <v>52</v>
      </c>
      <c r="E25" s="38" t="s">
        <v>975</v>
      </c>
    </row>
    <row r="26" spans="1:16" ht="12.75">
      <c r="A26" s="25" t="s">
        <v>45</v>
      </c>
      <c s="29" t="s">
        <v>37</v>
      </c>
      <c s="29" t="s">
        <v>109</v>
      </c>
      <c s="25" t="s">
        <v>47</v>
      </c>
      <c s="30" t="s">
        <v>110</v>
      </c>
      <c s="31" t="s">
        <v>65</v>
      </c>
      <c s="32">
        <v>33.824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76.5">
      <c r="A27" s="35" t="s">
        <v>50</v>
      </c>
      <c r="E27" s="36" t="s">
        <v>111</v>
      </c>
    </row>
    <row r="28" spans="1:5" ht="63.75">
      <c r="A28" s="39" t="s">
        <v>52</v>
      </c>
      <c r="E28" s="38" t="s">
        <v>976</v>
      </c>
    </row>
    <row r="29" spans="1:16" ht="12.75">
      <c r="A29" s="25" t="s">
        <v>45</v>
      </c>
      <c s="29" t="s">
        <v>71</v>
      </c>
      <c s="29" t="s">
        <v>113</v>
      </c>
      <c s="25" t="s">
        <v>47</v>
      </c>
      <c s="30" t="s">
        <v>114</v>
      </c>
      <c s="31" t="s">
        <v>115</v>
      </c>
      <c s="32">
        <v>466.771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116</v>
      </c>
    </row>
    <row r="31" spans="1:5" ht="12.75">
      <c r="A31" s="39" t="s">
        <v>52</v>
      </c>
      <c r="E31" s="38" t="s">
        <v>977</v>
      </c>
    </row>
    <row r="32" spans="1:16" ht="12.75">
      <c r="A32" s="25" t="s">
        <v>45</v>
      </c>
      <c s="29" t="s">
        <v>76</v>
      </c>
      <c s="29" t="s">
        <v>118</v>
      </c>
      <c s="25" t="s">
        <v>47</v>
      </c>
      <c s="30" t="s">
        <v>119</v>
      </c>
      <c s="31" t="s">
        <v>65</v>
      </c>
      <c s="32">
        <v>159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63.75">
      <c r="A33" s="35" t="s">
        <v>50</v>
      </c>
      <c r="E33" s="36" t="s">
        <v>120</v>
      </c>
    </row>
    <row r="34" spans="1:5" ht="12.75">
      <c r="A34" s="39" t="s">
        <v>52</v>
      </c>
      <c r="E34" s="38" t="s">
        <v>978</v>
      </c>
    </row>
    <row r="35" spans="1:16" ht="12.75">
      <c r="A35" s="25" t="s">
        <v>45</v>
      </c>
      <c s="29" t="s">
        <v>40</v>
      </c>
      <c s="29" t="s">
        <v>122</v>
      </c>
      <c s="25" t="s">
        <v>47</v>
      </c>
      <c s="30" t="s">
        <v>123</v>
      </c>
      <c s="31" t="s">
        <v>65</v>
      </c>
      <c s="32">
        <v>53.28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25.5">
      <c r="A36" s="35" t="s">
        <v>50</v>
      </c>
      <c r="E36" s="36" t="s">
        <v>124</v>
      </c>
    </row>
    <row r="37" spans="1:5" ht="12.75">
      <c r="A37" s="39" t="s">
        <v>52</v>
      </c>
      <c r="E37" s="38" t="s">
        <v>979</v>
      </c>
    </row>
    <row r="38" spans="1:16" ht="12.75">
      <c r="A38" s="25" t="s">
        <v>45</v>
      </c>
      <c s="29" t="s">
        <v>42</v>
      </c>
      <c s="29" t="s">
        <v>126</v>
      </c>
      <c s="25" t="s">
        <v>47</v>
      </c>
      <c s="30" t="s">
        <v>127</v>
      </c>
      <c s="31" t="s">
        <v>65</v>
      </c>
      <c s="32">
        <v>100.447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128</v>
      </c>
    </row>
    <row r="40" spans="1:5" ht="51">
      <c r="A40" s="39" t="s">
        <v>52</v>
      </c>
      <c r="E40" s="38" t="s">
        <v>980</v>
      </c>
    </row>
    <row r="41" spans="1:16" ht="12.75">
      <c r="A41" s="25" t="s">
        <v>45</v>
      </c>
      <c s="29" t="s">
        <v>130</v>
      </c>
      <c s="29" t="s">
        <v>77</v>
      </c>
      <c s="25" t="s">
        <v>47</v>
      </c>
      <c s="30" t="s">
        <v>78</v>
      </c>
      <c s="31" t="s">
        <v>65</v>
      </c>
      <c s="32">
        <v>159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12.75">
      <c r="A43" s="39" t="s">
        <v>52</v>
      </c>
      <c r="E43" s="38" t="s">
        <v>981</v>
      </c>
    </row>
    <row r="44" spans="1:16" ht="12.75">
      <c r="A44" s="25" t="s">
        <v>45</v>
      </c>
      <c s="29" t="s">
        <v>132</v>
      </c>
      <c s="29" t="s">
        <v>133</v>
      </c>
      <c s="25" t="s">
        <v>47</v>
      </c>
      <c s="30" t="s">
        <v>134</v>
      </c>
      <c s="31" t="s">
        <v>65</v>
      </c>
      <c s="32">
        <v>135.84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51">
      <c r="A45" s="35" t="s">
        <v>50</v>
      </c>
      <c r="E45" s="36" t="s">
        <v>135</v>
      </c>
    </row>
    <row r="46" spans="1:5" ht="51">
      <c r="A46" s="39" t="s">
        <v>52</v>
      </c>
      <c r="E46" s="38" t="s">
        <v>982</v>
      </c>
    </row>
    <row r="47" spans="1:16" ht="12.75">
      <c r="A47" s="25" t="s">
        <v>45</v>
      </c>
      <c s="29" t="s">
        <v>137</v>
      </c>
      <c s="29" t="s">
        <v>138</v>
      </c>
      <c s="25" t="s">
        <v>63</v>
      </c>
      <c s="30" t="s">
        <v>139</v>
      </c>
      <c s="31" t="s">
        <v>65</v>
      </c>
      <c s="32">
        <v>22.4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25.5">
      <c r="A48" s="35" t="s">
        <v>50</v>
      </c>
      <c r="E48" s="36" t="s">
        <v>140</v>
      </c>
    </row>
    <row r="49" spans="1:5" ht="12.75">
      <c r="A49" s="39" t="s">
        <v>52</v>
      </c>
      <c r="E49" s="38" t="s">
        <v>983</v>
      </c>
    </row>
    <row r="50" spans="1:16" ht="12.75">
      <c r="A50" s="25" t="s">
        <v>45</v>
      </c>
      <c s="29" t="s">
        <v>142</v>
      </c>
      <c s="29" t="s">
        <v>138</v>
      </c>
      <c s="25" t="s">
        <v>68</v>
      </c>
      <c s="30" t="s">
        <v>139</v>
      </c>
      <c s="31" t="s">
        <v>65</v>
      </c>
      <c s="32">
        <v>73.025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25.5">
      <c r="A51" s="35" t="s">
        <v>50</v>
      </c>
      <c r="E51" s="36" t="s">
        <v>143</v>
      </c>
    </row>
    <row r="52" spans="1:5" ht="12.75">
      <c r="A52" s="39" t="s">
        <v>52</v>
      </c>
      <c r="E52" s="38" t="s">
        <v>984</v>
      </c>
    </row>
    <row r="53" spans="1:16" ht="12.75">
      <c r="A53" s="25" t="s">
        <v>45</v>
      </c>
      <c s="29" t="s">
        <v>145</v>
      </c>
      <c s="29" t="s">
        <v>146</v>
      </c>
      <c s="25" t="s">
        <v>63</v>
      </c>
      <c s="30" t="s">
        <v>147</v>
      </c>
      <c s="31" t="s">
        <v>49</v>
      </c>
      <c s="32">
        <v>504.59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148</v>
      </c>
    </row>
    <row r="55" spans="1:5" ht="12.75">
      <c r="A55" s="39" t="s">
        <v>52</v>
      </c>
      <c r="E55" s="38" t="s">
        <v>985</v>
      </c>
    </row>
    <row r="56" spans="1:16" ht="12.75">
      <c r="A56" s="25" t="s">
        <v>45</v>
      </c>
      <c s="29" t="s">
        <v>150</v>
      </c>
      <c s="29" t="s">
        <v>146</v>
      </c>
      <c s="25" t="s">
        <v>68</v>
      </c>
      <c s="30" t="s">
        <v>147</v>
      </c>
      <c s="31" t="s">
        <v>49</v>
      </c>
      <c s="32">
        <v>566.66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151</v>
      </c>
    </row>
    <row r="58" spans="1:5" ht="12.75">
      <c r="A58" s="39" t="s">
        <v>52</v>
      </c>
      <c r="E58" s="38" t="s">
        <v>986</v>
      </c>
    </row>
    <row r="59" spans="1:16" ht="12.75">
      <c r="A59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49</v>
      </c>
      <c s="32">
        <v>355.2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156</v>
      </c>
    </row>
    <row r="61" spans="1:5" ht="12.75">
      <c r="A61" s="39" t="s">
        <v>52</v>
      </c>
      <c r="E61" s="38" t="s">
        <v>987</v>
      </c>
    </row>
    <row r="62" spans="1:16" ht="12.75">
      <c r="A62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65</v>
      </c>
      <c s="32">
        <v>53.28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50</v>
      </c>
      <c r="E63" s="36" t="s">
        <v>161</v>
      </c>
    </row>
    <row r="64" spans="1:5" ht="12.75">
      <c r="A64" s="39" t="s">
        <v>52</v>
      </c>
      <c r="E64" s="38" t="s">
        <v>988</v>
      </c>
    </row>
    <row r="65" spans="1:16" ht="12.75">
      <c r="A65" s="25" t="s">
        <v>45</v>
      </c>
      <c s="29" t="s">
        <v>163</v>
      </c>
      <c s="29" t="s">
        <v>168</v>
      </c>
      <c s="25" t="s">
        <v>47</v>
      </c>
      <c s="30" t="s">
        <v>169</v>
      </c>
      <c s="31" t="s">
        <v>49</v>
      </c>
      <c s="32">
        <v>355.2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170</v>
      </c>
    </row>
    <row r="67" spans="1:5" ht="25.5">
      <c r="A67" s="37" t="s">
        <v>52</v>
      </c>
      <c r="E67" s="38" t="s">
        <v>989</v>
      </c>
    </row>
    <row r="68" spans="1:18" ht="12.75" customHeight="1">
      <c r="A68" s="6" t="s">
        <v>43</v>
      </c>
      <c s="6"/>
      <c s="44" t="s">
        <v>35</v>
      </c>
      <c s="6"/>
      <c s="27" t="s">
        <v>185</v>
      </c>
      <c s="6"/>
      <c s="6"/>
      <c s="6"/>
      <c s="45">
        <f>0+Q68</f>
      </c>
      <c r="O68">
        <f>0+R68</f>
      </c>
      <c r="Q68">
        <f>0+I69+I72+I75+I78+I81+I84+I87+I90+I93+I96</f>
      </c>
      <c>
        <f>0+O69+O72+O75+O78+O81+O84+O87+O90+O93+O96</f>
      </c>
    </row>
    <row r="69" spans="1:16" ht="12.75">
      <c r="A69" s="25" t="s">
        <v>45</v>
      </c>
      <c s="29" t="s">
        <v>167</v>
      </c>
      <c s="29" t="s">
        <v>187</v>
      </c>
      <c s="25" t="s">
        <v>47</v>
      </c>
      <c s="30" t="s">
        <v>188</v>
      </c>
      <c s="31" t="s">
        <v>49</v>
      </c>
      <c s="32">
        <v>381.027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51">
      <c r="A70" s="35" t="s">
        <v>50</v>
      </c>
      <c r="E70" s="36" t="s">
        <v>189</v>
      </c>
    </row>
    <row r="71" spans="1:5" ht="12.75">
      <c r="A71" s="39" t="s">
        <v>52</v>
      </c>
      <c r="E71" s="38" t="s">
        <v>990</v>
      </c>
    </row>
    <row r="72" spans="1:16" ht="12.75">
      <c r="A72" s="25" t="s">
        <v>45</v>
      </c>
      <c s="29" t="s">
        <v>173</v>
      </c>
      <c s="29" t="s">
        <v>192</v>
      </c>
      <c s="25" t="s">
        <v>47</v>
      </c>
      <c s="30" t="s">
        <v>193</v>
      </c>
      <c s="31" t="s">
        <v>49</v>
      </c>
      <c s="32">
        <v>462.93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51">
      <c r="A73" s="35" t="s">
        <v>50</v>
      </c>
      <c r="E73" s="36" t="s">
        <v>194</v>
      </c>
    </row>
    <row r="74" spans="1:5" ht="12.75">
      <c r="A74" s="39" t="s">
        <v>52</v>
      </c>
      <c r="E74" s="38" t="s">
        <v>991</v>
      </c>
    </row>
    <row r="75" spans="1:16" ht="12.75">
      <c r="A75" s="25" t="s">
        <v>45</v>
      </c>
      <c s="29" t="s">
        <v>180</v>
      </c>
      <c s="29" t="s">
        <v>197</v>
      </c>
      <c s="25" t="s">
        <v>47</v>
      </c>
      <c s="30" t="s">
        <v>198</v>
      </c>
      <c s="31" t="s">
        <v>65</v>
      </c>
      <c s="32">
        <v>135.84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51">
      <c r="A76" s="35" t="s">
        <v>50</v>
      </c>
      <c r="E76" s="36" t="s">
        <v>199</v>
      </c>
    </row>
    <row r="77" spans="1:5" ht="25.5">
      <c r="A77" s="39" t="s">
        <v>52</v>
      </c>
      <c r="E77" s="38" t="s">
        <v>992</v>
      </c>
    </row>
    <row r="78" spans="1:16" ht="12.75">
      <c r="A78" s="25" t="s">
        <v>45</v>
      </c>
      <c s="29" t="s">
        <v>186</v>
      </c>
      <c s="29" t="s">
        <v>202</v>
      </c>
      <c s="25" t="s">
        <v>47</v>
      </c>
      <c s="30" t="s">
        <v>203</v>
      </c>
      <c s="31" t="s">
        <v>49</v>
      </c>
      <c s="32">
        <v>62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51">
      <c r="A79" s="35" t="s">
        <v>50</v>
      </c>
      <c r="E79" s="36" t="s">
        <v>204</v>
      </c>
    </row>
    <row r="80" spans="1:5" ht="12.75">
      <c r="A80" s="39" t="s">
        <v>52</v>
      </c>
      <c r="E80" s="38" t="s">
        <v>993</v>
      </c>
    </row>
    <row r="81" spans="1:16" ht="12.75">
      <c r="A81" s="25" t="s">
        <v>45</v>
      </c>
      <c s="29" t="s">
        <v>191</v>
      </c>
      <c s="29" t="s">
        <v>207</v>
      </c>
      <c s="25" t="s">
        <v>47</v>
      </c>
      <c s="30" t="s">
        <v>208</v>
      </c>
      <c s="31" t="s">
        <v>49</v>
      </c>
      <c s="32">
        <v>381.027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51">
      <c r="A82" s="35" t="s">
        <v>50</v>
      </c>
      <c r="E82" s="36" t="s">
        <v>672</v>
      </c>
    </row>
    <row r="83" spans="1:5" ht="12.75">
      <c r="A83" s="39" t="s">
        <v>52</v>
      </c>
      <c r="E83" s="38" t="s">
        <v>990</v>
      </c>
    </row>
    <row r="84" spans="1:16" ht="12.75">
      <c r="A84" s="25" t="s">
        <v>45</v>
      </c>
      <c s="29" t="s">
        <v>196</v>
      </c>
      <c s="29" t="s">
        <v>211</v>
      </c>
      <c s="25" t="s">
        <v>63</v>
      </c>
      <c s="30" t="s">
        <v>212</v>
      </c>
      <c s="31" t="s">
        <v>49</v>
      </c>
      <c s="32">
        <v>363.222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51">
      <c r="A85" s="35" t="s">
        <v>50</v>
      </c>
      <c r="E85" s="36" t="s">
        <v>213</v>
      </c>
    </row>
    <row r="86" spans="1:5" ht="12.75">
      <c r="A86" s="39" t="s">
        <v>52</v>
      </c>
      <c r="E86" s="38" t="s">
        <v>994</v>
      </c>
    </row>
    <row r="87" spans="1:16" ht="12.75">
      <c r="A87" s="25" t="s">
        <v>45</v>
      </c>
      <c s="29" t="s">
        <v>201</v>
      </c>
      <c s="29" t="s">
        <v>211</v>
      </c>
      <c s="25" t="s">
        <v>68</v>
      </c>
      <c s="30" t="s">
        <v>212</v>
      </c>
      <c s="31" t="s">
        <v>49</v>
      </c>
      <c s="32">
        <v>372.125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51">
      <c r="A88" s="35" t="s">
        <v>50</v>
      </c>
      <c r="E88" s="36" t="s">
        <v>216</v>
      </c>
    </row>
    <row r="89" spans="1:5" ht="12.75">
      <c r="A89" s="39" t="s">
        <v>52</v>
      </c>
      <c r="E89" s="38" t="s">
        <v>995</v>
      </c>
    </row>
    <row r="90" spans="1:16" ht="12.75">
      <c r="A90" s="25" t="s">
        <v>45</v>
      </c>
      <c s="29" t="s">
        <v>206</v>
      </c>
      <c s="29" t="s">
        <v>219</v>
      </c>
      <c s="25" t="s">
        <v>47</v>
      </c>
      <c s="30" t="s">
        <v>220</v>
      </c>
      <c s="31" t="s">
        <v>49</v>
      </c>
      <c s="32">
        <v>356.1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25.5">
      <c r="A91" s="35" t="s">
        <v>50</v>
      </c>
      <c r="E91" s="36" t="s">
        <v>221</v>
      </c>
    </row>
    <row r="92" spans="1:5" ht="12.75">
      <c r="A92" s="39" t="s">
        <v>52</v>
      </c>
      <c r="E92" s="38" t="s">
        <v>996</v>
      </c>
    </row>
    <row r="93" spans="1:16" ht="12.75">
      <c r="A93" s="25" t="s">
        <v>45</v>
      </c>
      <c s="29" t="s">
        <v>210</v>
      </c>
      <c s="29" t="s">
        <v>224</v>
      </c>
      <c s="25" t="s">
        <v>47</v>
      </c>
      <c s="30" t="s">
        <v>225</v>
      </c>
      <c s="31" t="s">
        <v>49</v>
      </c>
      <c s="32">
        <v>363.222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51">
      <c r="A94" s="35" t="s">
        <v>50</v>
      </c>
      <c r="E94" s="36" t="s">
        <v>226</v>
      </c>
    </row>
    <row r="95" spans="1:5" ht="12.75">
      <c r="A95" s="39" t="s">
        <v>52</v>
      </c>
      <c r="E95" s="38" t="s">
        <v>994</v>
      </c>
    </row>
    <row r="96" spans="1:16" ht="12.75">
      <c r="A96" s="25" t="s">
        <v>45</v>
      </c>
      <c s="29" t="s">
        <v>215</v>
      </c>
      <c s="29" t="s">
        <v>228</v>
      </c>
      <c s="25" t="s">
        <v>47</v>
      </c>
      <c s="30" t="s">
        <v>229</v>
      </c>
      <c s="31" t="s">
        <v>49</v>
      </c>
      <c s="32">
        <v>372.125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51">
      <c r="A97" s="35" t="s">
        <v>50</v>
      </c>
      <c r="E97" s="36" t="s">
        <v>230</v>
      </c>
    </row>
    <row r="98" spans="1:5" ht="12.75">
      <c r="A98" s="37" t="s">
        <v>52</v>
      </c>
      <c r="E98" s="38" t="s">
        <v>995</v>
      </c>
    </row>
    <row r="99" spans="1:18" ht="12.75" customHeight="1">
      <c r="A99" s="6" t="s">
        <v>43</v>
      </c>
      <c s="6"/>
      <c s="44" t="s">
        <v>40</v>
      </c>
      <c s="6"/>
      <c s="27" t="s">
        <v>231</v>
      </c>
      <c s="6"/>
      <c s="6"/>
      <c s="6"/>
      <c s="45">
        <f>0+Q99</f>
      </c>
      <c r="O99">
        <f>0+R99</f>
      </c>
      <c r="Q99">
        <f>0+I100+I103+I106+I109+I112+I115</f>
      </c>
      <c>
        <f>0+O100+O103+O106+O109+O112+O115</f>
      </c>
    </row>
    <row r="100" spans="1:16" ht="12.75">
      <c r="A100" s="25" t="s">
        <v>45</v>
      </c>
      <c s="29" t="s">
        <v>218</v>
      </c>
      <c s="29" t="s">
        <v>243</v>
      </c>
      <c s="25" t="s">
        <v>47</v>
      </c>
      <c s="30" t="s">
        <v>244</v>
      </c>
      <c s="31" t="s">
        <v>55</v>
      </c>
      <c s="32">
        <v>6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235</v>
      </c>
    </row>
    <row r="102" spans="1:5" ht="12.75">
      <c r="A102" s="39" t="s">
        <v>52</v>
      </c>
      <c r="E102" s="38" t="s">
        <v>997</v>
      </c>
    </row>
    <row r="103" spans="1:16" ht="12.75">
      <c r="A103" s="25" t="s">
        <v>45</v>
      </c>
      <c s="29" t="s">
        <v>223</v>
      </c>
      <c s="29" t="s">
        <v>247</v>
      </c>
      <c s="25" t="s">
        <v>47</v>
      </c>
      <c s="30" t="s">
        <v>248</v>
      </c>
      <c s="31" t="s">
        <v>55</v>
      </c>
      <c s="32">
        <v>6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38.25">
      <c r="A104" s="35" t="s">
        <v>50</v>
      </c>
      <c r="E104" s="36" t="s">
        <v>249</v>
      </c>
    </row>
    <row r="105" spans="1:5" ht="12.75">
      <c r="A105" s="39" t="s">
        <v>52</v>
      </c>
      <c r="E105" s="38" t="s">
        <v>998</v>
      </c>
    </row>
    <row r="106" spans="1:16" ht="12.75">
      <c r="A106" s="25" t="s">
        <v>45</v>
      </c>
      <c s="29" t="s">
        <v>227</v>
      </c>
      <c s="29" t="s">
        <v>252</v>
      </c>
      <c s="25" t="s">
        <v>47</v>
      </c>
      <c s="30" t="s">
        <v>253</v>
      </c>
      <c s="31" t="s">
        <v>55</v>
      </c>
      <c s="32">
        <v>6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12.75">
      <c r="A108" s="39" t="s">
        <v>52</v>
      </c>
      <c r="E108" s="38" t="s">
        <v>999</v>
      </c>
    </row>
    <row r="109" spans="1:16" ht="25.5">
      <c r="A109" s="25" t="s">
        <v>45</v>
      </c>
      <c s="29" t="s">
        <v>232</v>
      </c>
      <c s="29" t="s">
        <v>282</v>
      </c>
      <c s="25" t="s">
        <v>47</v>
      </c>
      <c s="30" t="s">
        <v>283</v>
      </c>
      <c s="31" t="s">
        <v>49</v>
      </c>
      <c s="32">
        <v>5.555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25.5">
      <c r="A110" s="35" t="s">
        <v>50</v>
      </c>
      <c r="E110" s="36" t="s">
        <v>284</v>
      </c>
    </row>
    <row r="111" spans="1:5" ht="12.75">
      <c r="A111" s="39" t="s">
        <v>52</v>
      </c>
      <c r="E111" s="38" t="s">
        <v>389</v>
      </c>
    </row>
    <row r="112" spans="1:16" ht="12.75">
      <c r="A112" s="25" t="s">
        <v>45</v>
      </c>
      <c s="29" t="s">
        <v>237</v>
      </c>
      <c s="29" t="s">
        <v>287</v>
      </c>
      <c s="25" t="s">
        <v>47</v>
      </c>
      <c s="30" t="s">
        <v>288</v>
      </c>
      <c s="31" t="s">
        <v>49</v>
      </c>
      <c s="32">
        <v>30.25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25.5">
      <c r="A113" s="35" t="s">
        <v>50</v>
      </c>
      <c r="E113" s="36" t="s">
        <v>284</v>
      </c>
    </row>
    <row r="114" spans="1:5" ht="12.75">
      <c r="A114" s="39" t="s">
        <v>52</v>
      </c>
      <c r="E114" s="38" t="s">
        <v>1000</v>
      </c>
    </row>
    <row r="115" spans="1:16" ht="12.75">
      <c r="A115" s="25" t="s">
        <v>45</v>
      </c>
      <c s="29" t="s">
        <v>242</v>
      </c>
      <c s="29" t="s">
        <v>300</v>
      </c>
      <c s="25" t="s">
        <v>47</v>
      </c>
      <c s="30" t="s">
        <v>301</v>
      </c>
      <c s="31" t="s">
        <v>49</v>
      </c>
      <c s="32">
        <v>400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302</v>
      </c>
    </row>
    <row r="117" spans="1:5" ht="12.75">
      <c r="A117" s="37" t="s">
        <v>52</v>
      </c>
      <c r="E117" s="38" t="s">
        <v>47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0+O9+O13+O23+O27+O37+O41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1001</v>
      </c>
      <c s="40">
        <f>0+I9+I13+I23+I27+I37+I41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966</v>
      </c>
      <c s="1"/>
      <c s="14" t="s">
        <v>967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1001</v>
      </c>
      <c s="6"/>
      <c s="18" t="s">
        <v>1002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77.22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396</v>
      </c>
    </row>
    <row r="12" spans="1:5" ht="12.75">
      <c r="A12" s="37" t="s">
        <v>52</v>
      </c>
      <c r="E12" s="38" t="s">
        <v>1004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</f>
      </c>
      <c>
        <f>0+O14+O17+O20</f>
      </c>
    </row>
    <row r="14" spans="1:16" ht="12.75">
      <c r="A14" s="25" t="s">
        <v>45</v>
      </c>
      <c s="29" t="s">
        <v>23</v>
      </c>
      <c s="29" t="s">
        <v>398</v>
      </c>
      <c s="25" t="s">
        <v>47</v>
      </c>
      <c s="30" t="s">
        <v>399</v>
      </c>
      <c s="31" t="s">
        <v>65</v>
      </c>
      <c s="32">
        <v>42.9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38.25">
      <c r="A15" s="35" t="s">
        <v>50</v>
      </c>
      <c r="E15" s="36" t="s">
        <v>400</v>
      </c>
    </row>
    <row r="16" spans="1:5" ht="12.75">
      <c r="A16" s="39" t="s">
        <v>52</v>
      </c>
      <c r="E16" s="38" t="s">
        <v>1005</v>
      </c>
    </row>
    <row r="17" spans="1:16" ht="12.75">
      <c r="A17" s="25" t="s">
        <v>45</v>
      </c>
      <c s="29" t="s">
        <v>22</v>
      </c>
      <c s="29" t="s">
        <v>77</v>
      </c>
      <c s="25" t="s">
        <v>47</v>
      </c>
      <c s="30" t="s">
        <v>78</v>
      </c>
      <c s="31" t="s">
        <v>65</v>
      </c>
      <c s="32">
        <v>42.9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9" t="s">
        <v>52</v>
      </c>
      <c r="E19" s="38" t="s">
        <v>1006</v>
      </c>
    </row>
    <row r="20" spans="1:16" ht="12.75">
      <c r="A20" s="25" t="s">
        <v>45</v>
      </c>
      <c s="29" t="s">
        <v>33</v>
      </c>
      <c s="29" t="s">
        <v>403</v>
      </c>
      <c s="25" t="s">
        <v>47</v>
      </c>
      <c s="30" t="s">
        <v>404</v>
      </c>
      <c s="31" t="s">
        <v>65</v>
      </c>
      <c s="32">
        <v>17.634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405</v>
      </c>
    </row>
    <row r="22" spans="1:5" ht="51">
      <c r="A22" s="37" t="s">
        <v>52</v>
      </c>
      <c r="E22" s="38" t="s">
        <v>1007</v>
      </c>
    </row>
    <row r="23" spans="1:18" ht="12.75" customHeight="1">
      <c r="A23" s="6" t="s">
        <v>43</v>
      </c>
      <c s="6"/>
      <c s="44" t="s">
        <v>23</v>
      </c>
      <c s="6"/>
      <c s="27" t="s">
        <v>172</v>
      </c>
      <c s="6"/>
      <c s="6"/>
      <c s="6"/>
      <c s="45">
        <f>0+Q23</f>
      </c>
      <c r="O23">
        <f>0+R23</f>
      </c>
      <c r="Q23">
        <f>0+I24</f>
      </c>
      <c>
        <f>0+O24</f>
      </c>
    </row>
    <row r="24" spans="1:16" ht="12.75">
      <c r="A24" s="25" t="s">
        <v>45</v>
      </c>
      <c s="29" t="s">
        <v>35</v>
      </c>
      <c s="29" t="s">
        <v>407</v>
      </c>
      <c s="25" t="s">
        <v>47</v>
      </c>
      <c s="30" t="s">
        <v>408</v>
      </c>
      <c s="31" t="s">
        <v>65</v>
      </c>
      <c s="32">
        <v>6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25.5">
      <c r="A25" s="35" t="s">
        <v>50</v>
      </c>
      <c r="E25" s="36" t="s">
        <v>409</v>
      </c>
    </row>
    <row r="26" spans="1:5" ht="12.75">
      <c r="A26" s="37" t="s">
        <v>52</v>
      </c>
      <c r="E26" s="38" t="s">
        <v>410</v>
      </c>
    </row>
    <row r="27" spans="1:18" ht="12.75" customHeight="1">
      <c r="A27" s="6" t="s">
        <v>43</v>
      </c>
      <c s="6"/>
      <c s="44" t="s">
        <v>33</v>
      </c>
      <c s="6"/>
      <c s="27" t="s">
        <v>179</v>
      </c>
      <c s="6"/>
      <c s="6"/>
      <c s="6"/>
      <c s="45">
        <f>0+Q27</f>
      </c>
      <c r="O27">
        <f>0+R27</f>
      </c>
      <c r="Q27">
        <f>0+I28+I31+I34</f>
      </c>
      <c>
        <f>0+O28+O31+O34</f>
      </c>
    </row>
    <row r="28" spans="1:16" ht="12.75">
      <c r="A28" s="25" t="s">
        <v>45</v>
      </c>
      <c s="29" t="s">
        <v>37</v>
      </c>
      <c s="29" t="s">
        <v>411</v>
      </c>
      <c s="25" t="s">
        <v>47</v>
      </c>
      <c s="30" t="s">
        <v>412</v>
      </c>
      <c s="31" t="s">
        <v>65</v>
      </c>
      <c s="32">
        <v>3.909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413</v>
      </c>
    </row>
    <row r="30" spans="1:5" ht="76.5">
      <c r="A30" s="39" t="s">
        <v>52</v>
      </c>
      <c r="E30" s="38" t="s">
        <v>1008</v>
      </c>
    </row>
    <row r="31" spans="1:16" ht="12.75">
      <c r="A31" s="25" t="s">
        <v>45</v>
      </c>
      <c s="29" t="s">
        <v>71</v>
      </c>
      <c s="29" t="s">
        <v>415</v>
      </c>
      <c s="25" t="s">
        <v>47</v>
      </c>
      <c s="30" t="s">
        <v>416</v>
      </c>
      <c s="31" t="s">
        <v>65</v>
      </c>
      <c s="32">
        <v>6.735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417</v>
      </c>
    </row>
    <row r="33" spans="1:5" ht="51">
      <c r="A33" s="39" t="s">
        <v>52</v>
      </c>
      <c r="E33" s="38" t="s">
        <v>1009</v>
      </c>
    </row>
    <row r="34" spans="1:16" ht="12.75">
      <c r="A34" s="25" t="s">
        <v>45</v>
      </c>
      <c s="29" t="s">
        <v>76</v>
      </c>
      <c s="29" t="s">
        <v>419</v>
      </c>
      <c s="25" t="s">
        <v>47</v>
      </c>
      <c s="30" t="s">
        <v>420</v>
      </c>
      <c s="31" t="s">
        <v>65</v>
      </c>
      <c s="32">
        <v>2.718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421</v>
      </c>
    </row>
    <row r="36" spans="1:5" ht="12.75">
      <c r="A36" s="37" t="s">
        <v>52</v>
      </c>
      <c r="E36" s="38" t="s">
        <v>1010</v>
      </c>
    </row>
    <row r="37" spans="1:18" ht="12.75" customHeight="1">
      <c r="A37" s="6" t="s">
        <v>43</v>
      </c>
      <c s="6"/>
      <c s="44" t="s">
        <v>76</v>
      </c>
      <c s="6"/>
      <c s="27" t="s">
        <v>426</v>
      </c>
      <c s="6"/>
      <c s="6"/>
      <c s="6"/>
      <c s="45">
        <f>0+Q37</f>
      </c>
      <c r="O37">
        <f>0+R37</f>
      </c>
      <c r="Q37">
        <f>0+I38</f>
      </c>
      <c>
        <f>0+O38</f>
      </c>
    </row>
    <row r="38" spans="1:16" ht="12.75">
      <c r="A38" s="25" t="s">
        <v>45</v>
      </c>
      <c s="29" t="s">
        <v>40</v>
      </c>
      <c s="29" t="s">
        <v>427</v>
      </c>
      <c s="25" t="s">
        <v>47</v>
      </c>
      <c s="30" t="s">
        <v>428</v>
      </c>
      <c s="31" t="s">
        <v>65</v>
      </c>
      <c s="32">
        <v>8.093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417</v>
      </c>
    </row>
    <row r="40" spans="1:5" ht="25.5">
      <c r="A40" s="37" t="s">
        <v>52</v>
      </c>
      <c r="E40" s="38" t="s">
        <v>1011</v>
      </c>
    </row>
    <row r="41" spans="1:18" ht="12.75" customHeight="1">
      <c r="A41" s="6" t="s">
        <v>43</v>
      </c>
      <c s="6"/>
      <c s="44" t="s">
        <v>40</v>
      </c>
      <c s="6"/>
      <c s="27" t="s">
        <v>231</v>
      </c>
      <c s="6"/>
      <c s="6"/>
      <c s="6"/>
      <c s="45">
        <f>0+Q41</f>
      </c>
      <c r="O41">
        <f>0+R41</f>
      </c>
      <c r="Q41">
        <f>0+I42</f>
      </c>
      <c>
        <f>0+O42</f>
      </c>
    </row>
    <row r="42" spans="1:16" ht="12.75">
      <c r="A42" s="25" t="s">
        <v>45</v>
      </c>
      <c s="29" t="s">
        <v>42</v>
      </c>
      <c s="29" t="s">
        <v>430</v>
      </c>
      <c s="25" t="s">
        <v>47</v>
      </c>
      <c s="30" t="s">
        <v>431</v>
      </c>
      <c s="31" t="s">
        <v>176</v>
      </c>
      <c s="32">
        <v>17.4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432</v>
      </c>
    </row>
    <row r="44" spans="1:5" ht="12.75">
      <c r="A44" s="37" t="s">
        <v>52</v>
      </c>
      <c r="E44" s="38" t="s">
        <v>1012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0+O9+O13+O41+O63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1015</v>
      </c>
      <c s="40">
        <f>0+I9+I13+I41+I63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1013</v>
      </c>
      <c s="1"/>
      <c s="14" t="s">
        <v>1014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1015</v>
      </c>
      <c s="6"/>
      <c s="18" t="s">
        <v>1016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2512.98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12.75">
      <c r="A12" s="37" t="s">
        <v>52</v>
      </c>
      <c r="E12" s="38" t="s">
        <v>1018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0+I14+I17+I20+I23+I26+I29+I32+I35+I38</f>
      </c>
      <c>
        <f>0+O14+O17+O20+O23+O26+O29+O32+O35+O38</f>
      </c>
    </row>
    <row r="14" spans="1:16" ht="12.75">
      <c r="A14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65</v>
      </c>
      <c s="32">
        <v>1396.1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51">
      <c r="A15" s="35" t="s">
        <v>50</v>
      </c>
      <c r="E15" s="36" t="s">
        <v>1019</v>
      </c>
    </row>
    <row r="16" spans="1:5" ht="12.75">
      <c r="A16" s="39" t="s">
        <v>52</v>
      </c>
      <c r="E16" s="38" t="s">
        <v>1020</v>
      </c>
    </row>
    <row r="17" spans="1:16" ht="12.75">
      <c r="A17" s="25" t="s">
        <v>45</v>
      </c>
      <c s="29" t="s">
        <v>22</v>
      </c>
      <c s="29" t="s">
        <v>122</v>
      </c>
      <c s="25" t="s">
        <v>47</v>
      </c>
      <c s="30" t="s">
        <v>123</v>
      </c>
      <c s="31" t="s">
        <v>65</v>
      </c>
      <c s="32">
        <v>204.45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50</v>
      </c>
      <c r="E18" s="36" t="s">
        <v>124</v>
      </c>
    </row>
    <row r="19" spans="1:5" ht="38.25">
      <c r="A19" s="39" t="s">
        <v>52</v>
      </c>
      <c r="E19" s="38" t="s">
        <v>1021</v>
      </c>
    </row>
    <row r="20" spans="1:16" ht="12.75">
      <c r="A20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1396.1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47</v>
      </c>
    </row>
    <row r="22" spans="1:5" ht="12.75">
      <c r="A22" s="39" t="s">
        <v>52</v>
      </c>
      <c r="E22" s="38" t="s">
        <v>1022</v>
      </c>
    </row>
    <row r="23" spans="1:16" ht="12.75">
      <c r="A23" s="25" t="s">
        <v>45</v>
      </c>
      <c s="29" t="s">
        <v>35</v>
      </c>
      <c s="29" t="s">
        <v>138</v>
      </c>
      <c s="25" t="s">
        <v>47</v>
      </c>
      <c s="30" t="s">
        <v>139</v>
      </c>
      <c s="31" t="s">
        <v>65</v>
      </c>
      <c s="32">
        <v>48.6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25.5">
      <c r="A24" s="35" t="s">
        <v>50</v>
      </c>
      <c r="E24" s="36" t="s">
        <v>140</v>
      </c>
    </row>
    <row r="25" spans="1:5" ht="12.75">
      <c r="A25" s="39" t="s">
        <v>52</v>
      </c>
      <c r="E25" s="38" t="s">
        <v>1023</v>
      </c>
    </row>
    <row r="26" spans="1:16" ht="12.75">
      <c r="A26" s="25" t="s">
        <v>45</v>
      </c>
      <c s="29" t="s">
        <v>37</v>
      </c>
      <c s="29" t="s">
        <v>146</v>
      </c>
      <c s="25" t="s">
        <v>47</v>
      </c>
      <c s="30" t="s">
        <v>147</v>
      </c>
      <c s="31" t="s">
        <v>49</v>
      </c>
      <c s="32">
        <v>866.8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1024</v>
      </c>
    </row>
    <row r="28" spans="1:5" ht="12.75">
      <c r="A28" s="39" t="s">
        <v>52</v>
      </c>
      <c r="E28" s="38" t="s">
        <v>1025</v>
      </c>
    </row>
    <row r="29" spans="1:16" ht="12.75">
      <c r="A29" s="25" t="s">
        <v>45</v>
      </c>
      <c s="29" t="s">
        <v>71</v>
      </c>
      <c s="29" t="s">
        <v>154</v>
      </c>
      <c s="25" t="s">
        <v>47</v>
      </c>
      <c s="30" t="s">
        <v>155</v>
      </c>
      <c s="31" t="s">
        <v>49</v>
      </c>
      <c s="32">
        <v>1363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156</v>
      </c>
    </row>
    <row r="31" spans="1:5" ht="38.25">
      <c r="A31" s="39" t="s">
        <v>52</v>
      </c>
      <c r="E31" s="38" t="s">
        <v>1026</v>
      </c>
    </row>
    <row r="32" spans="1:16" ht="12.75">
      <c r="A32" s="25" t="s">
        <v>45</v>
      </c>
      <c s="29" t="s">
        <v>76</v>
      </c>
      <c s="29" t="s">
        <v>159</v>
      </c>
      <c s="25" t="s">
        <v>47</v>
      </c>
      <c s="30" t="s">
        <v>160</v>
      </c>
      <c s="31" t="s">
        <v>65</v>
      </c>
      <c s="32">
        <v>134.85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25.5">
      <c r="A33" s="35" t="s">
        <v>50</v>
      </c>
      <c r="E33" s="36" t="s">
        <v>1027</v>
      </c>
    </row>
    <row r="34" spans="1:5" ht="12.75">
      <c r="A34" s="39" t="s">
        <v>52</v>
      </c>
      <c r="E34" s="38" t="s">
        <v>1028</v>
      </c>
    </row>
    <row r="35" spans="1:16" ht="12.75">
      <c r="A35" s="25" t="s">
        <v>45</v>
      </c>
      <c s="29" t="s">
        <v>40</v>
      </c>
      <c s="29" t="s">
        <v>164</v>
      </c>
      <c s="25" t="s">
        <v>47</v>
      </c>
      <c s="30" t="s">
        <v>165</v>
      </c>
      <c s="31" t="s">
        <v>65</v>
      </c>
      <c s="32">
        <v>69.6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25.5">
      <c r="A36" s="35" t="s">
        <v>50</v>
      </c>
      <c r="E36" s="36" t="s">
        <v>1027</v>
      </c>
    </row>
    <row r="37" spans="1:5" ht="12.75">
      <c r="A37" s="39" t="s">
        <v>52</v>
      </c>
      <c r="E37" s="38" t="s">
        <v>1029</v>
      </c>
    </row>
    <row r="38" spans="1:16" ht="12.75">
      <c r="A38" s="25" t="s">
        <v>45</v>
      </c>
      <c s="29" t="s">
        <v>42</v>
      </c>
      <c s="29" t="s">
        <v>168</v>
      </c>
      <c s="25" t="s">
        <v>47</v>
      </c>
      <c s="30" t="s">
        <v>169</v>
      </c>
      <c s="31" t="s">
        <v>49</v>
      </c>
      <c s="32">
        <v>1363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170</v>
      </c>
    </row>
    <row r="40" spans="1:5" ht="51">
      <c r="A40" s="37" t="s">
        <v>52</v>
      </c>
      <c r="E40" s="38" t="s">
        <v>1030</v>
      </c>
    </row>
    <row r="41" spans="1:18" ht="12.75" customHeight="1">
      <c r="A41" s="6" t="s">
        <v>43</v>
      </c>
      <c s="6"/>
      <c s="44" t="s">
        <v>35</v>
      </c>
      <c s="6"/>
      <c s="27" t="s">
        <v>185</v>
      </c>
      <c s="6"/>
      <c s="6"/>
      <c s="6"/>
      <c s="45">
        <f>0+Q41</f>
      </c>
      <c r="O41">
        <f>0+R41</f>
      </c>
      <c r="Q41">
        <f>0+I42+I45+I48+I51+I54+I57+I60</f>
      </c>
      <c>
        <f>0+O42+O45+O48+O51+O54+O57+O60</f>
      </c>
    </row>
    <row r="42" spans="1:16" ht="12.75">
      <c r="A42" s="25" t="s">
        <v>45</v>
      </c>
      <c s="29" t="s">
        <v>130</v>
      </c>
      <c s="29" t="s">
        <v>187</v>
      </c>
      <c s="25" t="s">
        <v>47</v>
      </c>
      <c s="30" t="s">
        <v>188</v>
      </c>
      <c s="31" t="s">
        <v>49</v>
      </c>
      <c s="32">
        <v>823.46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1031</v>
      </c>
    </row>
    <row r="44" spans="1:5" ht="12.75">
      <c r="A44" s="39" t="s">
        <v>52</v>
      </c>
      <c r="E44" s="38" t="s">
        <v>1032</v>
      </c>
    </row>
    <row r="45" spans="1:16" ht="12.75">
      <c r="A45" s="25" t="s">
        <v>45</v>
      </c>
      <c s="29" t="s">
        <v>132</v>
      </c>
      <c s="29" t="s">
        <v>192</v>
      </c>
      <c s="25" t="s">
        <v>47</v>
      </c>
      <c s="30" t="s">
        <v>193</v>
      </c>
      <c s="31" t="s">
        <v>49</v>
      </c>
      <c s="32">
        <v>866.8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1033</v>
      </c>
    </row>
    <row r="47" spans="1:5" ht="12.75">
      <c r="A47" s="39" t="s">
        <v>52</v>
      </c>
      <c r="E47" s="38" t="s">
        <v>1034</v>
      </c>
    </row>
    <row r="48" spans="1:16" ht="12.75">
      <c r="A48" s="25" t="s">
        <v>45</v>
      </c>
      <c s="29" t="s">
        <v>137</v>
      </c>
      <c s="29" t="s">
        <v>202</v>
      </c>
      <c s="25" t="s">
        <v>47</v>
      </c>
      <c s="30" t="s">
        <v>203</v>
      </c>
      <c s="31" t="s">
        <v>49</v>
      </c>
      <c s="32">
        <v>199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1035</v>
      </c>
    </row>
    <row r="50" spans="1:5" ht="12.75">
      <c r="A50" s="39" t="s">
        <v>52</v>
      </c>
      <c r="E50" s="38" t="s">
        <v>1036</v>
      </c>
    </row>
    <row r="51" spans="1:16" ht="12.75">
      <c r="A51" s="25" t="s">
        <v>45</v>
      </c>
      <c s="29" t="s">
        <v>142</v>
      </c>
      <c s="29" t="s">
        <v>207</v>
      </c>
      <c s="25" t="s">
        <v>47</v>
      </c>
      <c s="30" t="s">
        <v>208</v>
      </c>
      <c s="31" t="s">
        <v>49</v>
      </c>
      <c s="32">
        <v>823.46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1037</v>
      </c>
    </row>
    <row r="53" spans="1:5" ht="12.75">
      <c r="A53" s="39" t="s">
        <v>52</v>
      </c>
      <c r="E53" s="38" t="s">
        <v>1032</v>
      </c>
    </row>
    <row r="54" spans="1:16" ht="12.75">
      <c r="A54" s="25" t="s">
        <v>45</v>
      </c>
      <c s="29" t="s">
        <v>145</v>
      </c>
      <c s="29" t="s">
        <v>211</v>
      </c>
      <c s="25" t="s">
        <v>47</v>
      </c>
      <c s="30" t="s">
        <v>212</v>
      </c>
      <c s="31" t="s">
        <v>49</v>
      </c>
      <c s="32">
        <v>803.76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51">
      <c r="A55" s="35" t="s">
        <v>50</v>
      </c>
      <c r="E55" s="36" t="s">
        <v>1038</v>
      </c>
    </row>
    <row r="56" spans="1:5" ht="12.75">
      <c r="A56" s="39" t="s">
        <v>52</v>
      </c>
      <c r="E56" s="38" t="s">
        <v>1039</v>
      </c>
    </row>
    <row r="57" spans="1:16" ht="12.75">
      <c r="A57" s="25" t="s">
        <v>45</v>
      </c>
      <c s="29" t="s">
        <v>150</v>
      </c>
      <c s="29" t="s">
        <v>219</v>
      </c>
      <c s="25" t="s">
        <v>47</v>
      </c>
      <c s="30" t="s">
        <v>220</v>
      </c>
      <c s="31" t="s">
        <v>49</v>
      </c>
      <c s="32">
        <v>788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25.5">
      <c r="A58" s="35" t="s">
        <v>50</v>
      </c>
      <c r="E58" s="36" t="s">
        <v>221</v>
      </c>
    </row>
    <row r="59" spans="1:5" ht="12.75">
      <c r="A59" s="39" t="s">
        <v>52</v>
      </c>
      <c r="E59" s="38" t="s">
        <v>1040</v>
      </c>
    </row>
    <row r="60" spans="1:16" ht="12.75">
      <c r="A60" s="25" t="s">
        <v>45</v>
      </c>
      <c s="29" t="s">
        <v>153</v>
      </c>
      <c s="29" t="s">
        <v>1041</v>
      </c>
      <c s="25" t="s">
        <v>47</v>
      </c>
      <c s="30" t="s">
        <v>1042</v>
      </c>
      <c s="31" t="s">
        <v>49</v>
      </c>
      <c s="32">
        <v>803.76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51">
      <c r="A61" s="35" t="s">
        <v>50</v>
      </c>
      <c r="E61" s="36" t="s">
        <v>1043</v>
      </c>
    </row>
    <row r="62" spans="1:5" ht="12.75">
      <c r="A62" s="37" t="s">
        <v>52</v>
      </c>
      <c r="E62" s="38" t="s">
        <v>1039</v>
      </c>
    </row>
    <row r="63" spans="1:18" ht="12.75" customHeight="1">
      <c r="A63" s="6" t="s">
        <v>43</v>
      </c>
      <c s="6"/>
      <c s="44" t="s">
        <v>40</v>
      </c>
      <c s="6"/>
      <c s="27" t="s">
        <v>231</v>
      </c>
      <c s="6"/>
      <c s="6"/>
      <c s="6"/>
      <c s="45">
        <f>0+Q63</f>
      </c>
      <c r="O63">
        <f>0+R63</f>
      </c>
      <c r="Q63">
        <f>0+I64+I67+I70+I73+I76+I79</f>
      </c>
      <c>
        <f>0+O64+O67+O70+O73+O76+O79</f>
      </c>
    </row>
    <row r="64" spans="1:16" ht="12.75">
      <c r="A64" s="25" t="s">
        <v>45</v>
      </c>
      <c s="29" t="s">
        <v>158</v>
      </c>
      <c s="29" t="s">
        <v>1044</v>
      </c>
      <c s="25" t="s">
        <v>47</v>
      </c>
      <c s="30" t="s">
        <v>1045</v>
      </c>
      <c s="31" t="s">
        <v>55</v>
      </c>
      <c s="32">
        <v>2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1046</v>
      </c>
    </row>
    <row r="66" spans="1:5" ht="12.75">
      <c r="A66" s="39" t="s">
        <v>52</v>
      </c>
      <c r="E66" s="38" t="s">
        <v>47</v>
      </c>
    </row>
    <row r="67" spans="1:16" ht="25.5">
      <c r="A67" s="25" t="s">
        <v>45</v>
      </c>
      <c s="29" t="s">
        <v>163</v>
      </c>
      <c s="29" t="s">
        <v>256</v>
      </c>
      <c s="25" t="s">
        <v>47</v>
      </c>
      <c s="30" t="s">
        <v>257</v>
      </c>
      <c s="31" t="s">
        <v>55</v>
      </c>
      <c s="32">
        <v>2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47</v>
      </c>
    </row>
    <row r="69" spans="1:5" ht="25.5">
      <c r="A69" s="39" t="s">
        <v>52</v>
      </c>
      <c r="E69" s="38" t="s">
        <v>1047</v>
      </c>
    </row>
    <row r="70" spans="1:16" ht="25.5">
      <c r="A70" s="25" t="s">
        <v>45</v>
      </c>
      <c s="29" t="s">
        <v>167</v>
      </c>
      <c s="29" t="s">
        <v>278</v>
      </c>
      <c s="25" t="s">
        <v>47</v>
      </c>
      <c s="30" t="s">
        <v>279</v>
      </c>
      <c s="31" t="s">
        <v>55</v>
      </c>
      <c s="32">
        <v>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25.5">
      <c r="A72" s="39" t="s">
        <v>52</v>
      </c>
      <c r="E72" s="38" t="s">
        <v>1048</v>
      </c>
    </row>
    <row r="73" spans="1:16" ht="25.5">
      <c r="A73" s="25" t="s">
        <v>45</v>
      </c>
      <c s="29" t="s">
        <v>173</v>
      </c>
      <c s="29" t="s">
        <v>282</v>
      </c>
      <c s="25" t="s">
        <v>47</v>
      </c>
      <c s="30" t="s">
        <v>283</v>
      </c>
      <c s="31" t="s">
        <v>49</v>
      </c>
      <c s="32">
        <v>18.165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235</v>
      </c>
    </row>
    <row r="75" spans="1:5" ht="12.75">
      <c r="A75" s="39" t="s">
        <v>52</v>
      </c>
      <c r="E75" s="38" t="s">
        <v>1049</v>
      </c>
    </row>
    <row r="76" spans="1:16" ht="12.75">
      <c r="A76" s="25" t="s">
        <v>45</v>
      </c>
      <c s="29" t="s">
        <v>180</v>
      </c>
      <c s="29" t="s">
        <v>1050</v>
      </c>
      <c s="25" t="s">
        <v>47</v>
      </c>
      <c s="30" t="s">
        <v>1051</v>
      </c>
      <c s="31" t="s">
        <v>49</v>
      </c>
      <c s="32">
        <v>18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25.5">
      <c r="A77" s="35" t="s">
        <v>50</v>
      </c>
      <c r="E77" s="36" t="s">
        <v>1052</v>
      </c>
    </row>
    <row r="78" spans="1:5" ht="12.75">
      <c r="A78" s="39" t="s">
        <v>52</v>
      </c>
      <c r="E78" s="38" t="s">
        <v>1053</v>
      </c>
    </row>
    <row r="79" spans="1:16" ht="12.75">
      <c r="A79" s="25" t="s">
        <v>45</v>
      </c>
      <c s="29" t="s">
        <v>186</v>
      </c>
      <c s="29" t="s">
        <v>300</v>
      </c>
      <c s="25" t="s">
        <v>47</v>
      </c>
      <c s="30" t="s">
        <v>301</v>
      </c>
      <c s="31" t="s">
        <v>49</v>
      </c>
      <c s="32">
        <v>100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302</v>
      </c>
    </row>
    <row r="81" spans="1:5" ht="12.75">
      <c r="A81" s="37" t="s">
        <v>52</v>
      </c>
      <c r="E81" s="38" t="s">
        <v>47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0+O9+O13+O23+O27+O37+O41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1054</v>
      </c>
      <c s="40">
        <f>0+I9+I13+I23+I27+I37+I41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1013</v>
      </c>
      <c s="1"/>
      <c s="14" t="s">
        <v>1014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1054</v>
      </c>
      <c s="6"/>
      <c s="18" t="s">
        <v>1055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14.411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1057</v>
      </c>
    </row>
    <row r="12" spans="1:5" ht="12.75">
      <c r="A12" s="37" t="s">
        <v>52</v>
      </c>
      <c r="E12" s="38" t="s">
        <v>1058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</f>
      </c>
      <c>
        <f>0+O14+O17+O20</f>
      </c>
    </row>
    <row r="14" spans="1:16" ht="12.75">
      <c r="A14" s="25" t="s">
        <v>45</v>
      </c>
      <c s="29" t="s">
        <v>23</v>
      </c>
      <c s="29" t="s">
        <v>398</v>
      </c>
      <c s="25" t="s">
        <v>47</v>
      </c>
      <c s="30" t="s">
        <v>399</v>
      </c>
      <c s="31" t="s">
        <v>65</v>
      </c>
      <c s="32">
        <v>8.006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38.25">
      <c r="A15" s="35" t="s">
        <v>50</v>
      </c>
      <c r="E15" s="36" t="s">
        <v>400</v>
      </c>
    </row>
    <row r="16" spans="1:5" ht="12.75">
      <c r="A16" s="39" t="s">
        <v>52</v>
      </c>
      <c r="E16" s="38" t="s">
        <v>1059</v>
      </c>
    </row>
    <row r="17" spans="1:16" ht="12.75">
      <c r="A17" s="25" t="s">
        <v>45</v>
      </c>
      <c s="29" t="s">
        <v>22</v>
      </c>
      <c s="29" t="s">
        <v>77</v>
      </c>
      <c s="25" t="s">
        <v>47</v>
      </c>
      <c s="30" t="s">
        <v>78</v>
      </c>
      <c s="31" t="s">
        <v>65</v>
      </c>
      <c s="32">
        <v>8.006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9" t="s">
        <v>52</v>
      </c>
      <c r="E19" s="38" t="s">
        <v>1060</v>
      </c>
    </row>
    <row r="20" spans="1:16" ht="12.75">
      <c r="A20" s="25" t="s">
        <v>45</v>
      </c>
      <c s="29" t="s">
        <v>33</v>
      </c>
      <c s="29" t="s">
        <v>403</v>
      </c>
      <c s="25" t="s">
        <v>47</v>
      </c>
      <c s="30" t="s">
        <v>404</v>
      </c>
      <c s="31" t="s">
        <v>65</v>
      </c>
      <c s="32">
        <v>6.61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405</v>
      </c>
    </row>
    <row r="22" spans="1:5" ht="38.25">
      <c r="A22" s="37" t="s">
        <v>52</v>
      </c>
      <c r="E22" s="38" t="s">
        <v>1061</v>
      </c>
    </row>
    <row r="23" spans="1:18" ht="12.75" customHeight="1">
      <c r="A23" s="6" t="s">
        <v>43</v>
      </c>
      <c s="6"/>
      <c s="44" t="s">
        <v>23</v>
      </c>
      <c s="6"/>
      <c s="27" t="s">
        <v>172</v>
      </c>
      <c s="6"/>
      <c s="6"/>
      <c s="6"/>
      <c s="45">
        <f>0+Q23</f>
      </c>
      <c r="O23">
        <f>0+R23</f>
      </c>
      <c r="Q23">
        <f>0+I24</f>
      </c>
      <c>
        <f>0+O24</f>
      </c>
    </row>
    <row r="24" spans="1:16" ht="12.75">
      <c r="A24" s="25" t="s">
        <v>45</v>
      </c>
      <c s="29" t="s">
        <v>35</v>
      </c>
      <c s="29" t="s">
        <v>407</v>
      </c>
      <c s="25" t="s">
        <v>47</v>
      </c>
      <c s="30" t="s">
        <v>408</v>
      </c>
      <c s="31" t="s">
        <v>65</v>
      </c>
      <c s="32">
        <v>1.013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25.5">
      <c r="A25" s="35" t="s">
        <v>50</v>
      </c>
      <c r="E25" s="36" t="s">
        <v>409</v>
      </c>
    </row>
    <row r="26" spans="1:5" ht="12.75">
      <c r="A26" s="37" t="s">
        <v>52</v>
      </c>
      <c r="E26" s="38" t="s">
        <v>1062</v>
      </c>
    </row>
    <row r="27" spans="1:18" ht="12.75" customHeight="1">
      <c r="A27" s="6" t="s">
        <v>43</v>
      </c>
      <c s="6"/>
      <c s="44" t="s">
        <v>33</v>
      </c>
      <c s="6"/>
      <c s="27" t="s">
        <v>179</v>
      </c>
      <c s="6"/>
      <c s="6"/>
      <c s="6"/>
      <c s="45">
        <f>0+Q27</f>
      </c>
      <c r="O27">
        <f>0+R27</f>
      </c>
      <c r="Q27">
        <f>0+I28+I31+I34</f>
      </c>
      <c>
        <f>0+O28+O31+O34</f>
      </c>
    </row>
    <row r="28" spans="1:16" ht="12.75">
      <c r="A28" s="25" t="s">
        <v>45</v>
      </c>
      <c s="29" t="s">
        <v>37</v>
      </c>
      <c s="29" t="s">
        <v>411</v>
      </c>
      <c s="25" t="s">
        <v>47</v>
      </c>
      <c s="30" t="s">
        <v>412</v>
      </c>
      <c s="31" t="s">
        <v>65</v>
      </c>
      <c s="32">
        <v>2.431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413</v>
      </c>
    </row>
    <row r="30" spans="1:5" ht="76.5">
      <c r="A30" s="39" t="s">
        <v>52</v>
      </c>
      <c r="E30" s="38" t="s">
        <v>1063</v>
      </c>
    </row>
    <row r="31" spans="1:16" ht="12.75">
      <c r="A31" s="25" t="s">
        <v>45</v>
      </c>
      <c s="29" t="s">
        <v>71</v>
      </c>
      <c s="29" t="s">
        <v>415</v>
      </c>
      <c s="25" t="s">
        <v>47</v>
      </c>
      <c s="30" t="s">
        <v>416</v>
      </c>
      <c s="31" t="s">
        <v>65</v>
      </c>
      <c s="32">
        <v>3.418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417</v>
      </c>
    </row>
    <row r="33" spans="1:5" ht="51">
      <c r="A33" s="39" t="s">
        <v>52</v>
      </c>
      <c r="E33" s="38" t="s">
        <v>1064</v>
      </c>
    </row>
    <row r="34" spans="1:16" ht="12.75">
      <c r="A34" s="25" t="s">
        <v>45</v>
      </c>
      <c s="29" t="s">
        <v>76</v>
      </c>
      <c s="29" t="s">
        <v>419</v>
      </c>
      <c s="25" t="s">
        <v>47</v>
      </c>
      <c s="30" t="s">
        <v>420</v>
      </c>
      <c s="31" t="s">
        <v>65</v>
      </c>
      <c s="32">
        <v>2.126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421</v>
      </c>
    </row>
    <row r="36" spans="1:5" ht="12.75">
      <c r="A36" s="37" t="s">
        <v>52</v>
      </c>
      <c r="E36" s="38" t="s">
        <v>1065</v>
      </c>
    </row>
    <row r="37" spans="1:18" ht="12.75" customHeight="1">
      <c r="A37" s="6" t="s">
        <v>43</v>
      </c>
      <c s="6"/>
      <c s="44" t="s">
        <v>76</v>
      </c>
      <c s="6"/>
      <c s="27" t="s">
        <v>426</v>
      </c>
      <c s="6"/>
      <c s="6"/>
      <c s="6"/>
      <c s="45">
        <f>0+Q37</f>
      </c>
      <c r="O37">
        <f>0+R37</f>
      </c>
      <c r="Q37">
        <f>0+I38</f>
      </c>
      <c>
        <f>0+O38</f>
      </c>
    </row>
    <row r="38" spans="1:16" ht="12.75">
      <c r="A38" s="25" t="s">
        <v>45</v>
      </c>
      <c s="29" t="s">
        <v>40</v>
      </c>
      <c s="29" t="s">
        <v>427</v>
      </c>
      <c s="25" t="s">
        <v>47</v>
      </c>
      <c s="30" t="s">
        <v>428</v>
      </c>
      <c s="31" t="s">
        <v>65</v>
      </c>
      <c s="32">
        <v>5.765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417</v>
      </c>
    </row>
    <row r="40" spans="1:5" ht="25.5">
      <c r="A40" s="37" t="s">
        <v>52</v>
      </c>
      <c r="E40" s="38" t="s">
        <v>1066</v>
      </c>
    </row>
    <row r="41" spans="1:18" ht="12.75" customHeight="1">
      <c r="A41" s="6" t="s">
        <v>43</v>
      </c>
      <c s="6"/>
      <c s="44" t="s">
        <v>40</v>
      </c>
      <c s="6"/>
      <c s="27" t="s">
        <v>231</v>
      </c>
      <c s="6"/>
      <c s="6"/>
      <c s="6"/>
      <c s="45">
        <f>0+Q41</f>
      </c>
      <c r="O41">
        <f>0+R41</f>
      </c>
      <c r="Q41">
        <f>0+I42</f>
      </c>
      <c>
        <f>0+O42</f>
      </c>
    </row>
    <row r="42" spans="1:16" ht="12.75">
      <c r="A42" s="25" t="s">
        <v>45</v>
      </c>
      <c s="29" t="s">
        <v>42</v>
      </c>
      <c s="29" t="s">
        <v>470</v>
      </c>
      <c s="25" t="s">
        <v>47</v>
      </c>
      <c s="30" t="s">
        <v>471</v>
      </c>
      <c s="31" t="s">
        <v>176</v>
      </c>
      <c s="32">
        <v>15.58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432</v>
      </c>
    </row>
    <row r="44" spans="1:5" ht="12.75">
      <c r="A44" s="37" t="s">
        <v>52</v>
      </c>
      <c r="E44" s="38" t="s">
        <v>1067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0+O9+O13+O23+O27+O37+O41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1068</v>
      </c>
      <c s="40">
        <f>0+I9+I13+I23+I27+I37+I41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1013</v>
      </c>
      <c s="1"/>
      <c s="14" t="s">
        <v>1014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1068</v>
      </c>
      <c s="6"/>
      <c s="18" t="s">
        <v>1069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14.751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12.75">
      <c r="A11" s="35" t="s">
        <v>50</v>
      </c>
      <c r="E11" s="36" t="s">
        <v>1057</v>
      </c>
    </row>
    <row r="12" spans="1:5" ht="12.75">
      <c r="A12" s="37" t="s">
        <v>52</v>
      </c>
      <c r="E12" s="38" t="s">
        <v>1071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</f>
      </c>
      <c>
        <f>0+O14+O17+O20</f>
      </c>
    </row>
    <row r="14" spans="1:16" ht="12.75">
      <c r="A14" s="25" t="s">
        <v>45</v>
      </c>
      <c s="29" t="s">
        <v>23</v>
      </c>
      <c s="29" t="s">
        <v>398</v>
      </c>
      <c s="25" t="s">
        <v>47</v>
      </c>
      <c s="30" t="s">
        <v>399</v>
      </c>
      <c s="31" t="s">
        <v>65</v>
      </c>
      <c s="32">
        <v>8.195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38.25">
      <c r="A15" s="35" t="s">
        <v>50</v>
      </c>
      <c r="E15" s="36" t="s">
        <v>400</v>
      </c>
    </row>
    <row r="16" spans="1:5" ht="12.75">
      <c r="A16" s="39" t="s">
        <v>52</v>
      </c>
      <c r="E16" s="38" t="s">
        <v>1072</v>
      </c>
    </row>
    <row r="17" spans="1:16" ht="12.75">
      <c r="A17" s="25" t="s">
        <v>45</v>
      </c>
      <c s="29" t="s">
        <v>22</v>
      </c>
      <c s="29" t="s">
        <v>77</v>
      </c>
      <c s="25" t="s">
        <v>47</v>
      </c>
      <c s="30" t="s">
        <v>78</v>
      </c>
      <c s="31" t="s">
        <v>65</v>
      </c>
      <c s="32">
        <v>8.195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9" t="s">
        <v>52</v>
      </c>
      <c r="E19" s="38" t="s">
        <v>1073</v>
      </c>
    </row>
    <row r="20" spans="1:16" ht="12.75">
      <c r="A20" s="25" t="s">
        <v>45</v>
      </c>
      <c s="29" t="s">
        <v>33</v>
      </c>
      <c s="29" t="s">
        <v>403</v>
      </c>
      <c s="25" t="s">
        <v>47</v>
      </c>
      <c s="30" t="s">
        <v>404</v>
      </c>
      <c s="31" t="s">
        <v>65</v>
      </c>
      <c s="32">
        <v>6.795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405</v>
      </c>
    </row>
    <row r="22" spans="1:5" ht="38.25">
      <c r="A22" s="37" t="s">
        <v>52</v>
      </c>
      <c r="E22" s="38" t="s">
        <v>1074</v>
      </c>
    </row>
    <row r="23" spans="1:18" ht="12.75" customHeight="1">
      <c r="A23" s="6" t="s">
        <v>43</v>
      </c>
      <c s="6"/>
      <c s="44" t="s">
        <v>23</v>
      </c>
      <c s="6"/>
      <c s="27" t="s">
        <v>172</v>
      </c>
      <c s="6"/>
      <c s="6"/>
      <c s="6"/>
      <c s="45">
        <f>0+Q23</f>
      </c>
      <c r="O23">
        <f>0+R23</f>
      </c>
      <c r="Q23">
        <f>0+I24</f>
      </c>
      <c>
        <f>0+O24</f>
      </c>
    </row>
    <row r="24" spans="1:16" ht="12.75">
      <c r="A24" s="25" t="s">
        <v>45</v>
      </c>
      <c s="29" t="s">
        <v>35</v>
      </c>
      <c s="29" t="s">
        <v>407</v>
      </c>
      <c s="25" t="s">
        <v>47</v>
      </c>
      <c s="30" t="s">
        <v>408</v>
      </c>
      <c s="31" t="s">
        <v>65</v>
      </c>
      <c s="32">
        <v>1.013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25.5">
      <c r="A25" s="35" t="s">
        <v>50</v>
      </c>
      <c r="E25" s="36" t="s">
        <v>409</v>
      </c>
    </row>
    <row r="26" spans="1:5" ht="12.75">
      <c r="A26" s="37" t="s">
        <v>52</v>
      </c>
      <c r="E26" s="38" t="s">
        <v>1062</v>
      </c>
    </row>
    <row r="27" spans="1:18" ht="12.75" customHeight="1">
      <c r="A27" s="6" t="s">
        <v>43</v>
      </c>
      <c s="6"/>
      <c s="44" t="s">
        <v>33</v>
      </c>
      <c s="6"/>
      <c s="27" t="s">
        <v>179</v>
      </c>
      <c s="6"/>
      <c s="6"/>
      <c s="6"/>
      <c s="45">
        <f>0+Q27</f>
      </c>
      <c r="O27">
        <f>0+R27</f>
      </c>
      <c r="Q27">
        <f>0+I28+I31+I34</f>
      </c>
      <c>
        <f>0+O28+O31+O34</f>
      </c>
    </row>
    <row r="28" spans="1:16" ht="12.75">
      <c r="A28" s="25" t="s">
        <v>45</v>
      </c>
      <c s="29" t="s">
        <v>37</v>
      </c>
      <c s="29" t="s">
        <v>411</v>
      </c>
      <c s="25" t="s">
        <v>47</v>
      </c>
      <c s="30" t="s">
        <v>412</v>
      </c>
      <c s="31" t="s">
        <v>65</v>
      </c>
      <c s="32">
        <v>2.503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413</v>
      </c>
    </row>
    <row r="30" spans="1:5" ht="76.5">
      <c r="A30" s="39" t="s">
        <v>52</v>
      </c>
      <c r="E30" s="38" t="s">
        <v>1075</v>
      </c>
    </row>
    <row r="31" spans="1:16" ht="12.75">
      <c r="A31" s="25" t="s">
        <v>45</v>
      </c>
      <c s="29" t="s">
        <v>71</v>
      </c>
      <c s="29" t="s">
        <v>415</v>
      </c>
      <c s="25" t="s">
        <v>47</v>
      </c>
      <c s="30" t="s">
        <v>416</v>
      </c>
      <c s="31" t="s">
        <v>65</v>
      </c>
      <c s="32">
        <v>3.401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417</v>
      </c>
    </row>
    <row r="33" spans="1:5" ht="51">
      <c r="A33" s="39" t="s">
        <v>52</v>
      </c>
      <c r="E33" s="38" t="s">
        <v>1076</v>
      </c>
    </row>
    <row r="34" spans="1:16" ht="12.75">
      <c r="A34" s="25" t="s">
        <v>45</v>
      </c>
      <c s="29" t="s">
        <v>76</v>
      </c>
      <c s="29" t="s">
        <v>419</v>
      </c>
      <c s="25" t="s">
        <v>47</v>
      </c>
      <c s="30" t="s">
        <v>420</v>
      </c>
      <c s="31" t="s">
        <v>65</v>
      </c>
      <c s="32">
        <v>2.032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421</v>
      </c>
    </row>
    <row r="36" spans="1:5" ht="12.75">
      <c r="A36" s="37" t="s">
        <v>52</v>
      </c>
      <c r="E36" s="38" t="s">
        <v>1077</v>
      </c>
    </row>
    <row r="37" spans="1:18" ht="12.75" customHeight="1">
      <c r="A37" s="6" t="s">
        <v>43</v>
      </c>
      <c s="6"/>
      <c s="44" t="s">
        <v>76</v>
      </c>
      <c s="6"/>
      <c s="27" t="s">
        <v>426</v>
      </c>
      <c s="6"/>
      <c s="6"/>
      <c s="6"/>
      <c s="45">
        <f>0+Q37</f>
      </c>
      <c r="O37">
        <f>0+R37</f>
      </c>
      <c r="Q37">
        <f>0+I38</f>
      </c>
      <c>
        <f>0+O38</f>
      </c>
    </row>
    <row r="38" spans="1:16" ht="12.75">
      <c r="A38" s="25" t="s">
        <v>45</v>
      </c>
      <c s="29" t="s">
        <v>40</v>
      </c>
      <c s="29" t="s">
        <v>427</v>
      </c>
      <c s="25" t="s">
        <v>47</v>
      </c>
      <c s="30" t="s">
        <v>428</v>
      </c>
      <c s="31" t="s">
        <v>65</v>
      </c>
      <c s="32">
        <v>5.942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417</v>
      </c>
    </row>
    <row r="40" spans="1:5" ht="25.5">
      <c r="A40" s="37" t="s">
        <v>52</v>
      </c>
      <c r="E40" s="38" t="s">
        <v>1078</v>
      </c>
    </row>
    <row r="41" spans="1:18" ht="12.75" customHeight="1">
      <c r="A41" s="6" t="s">
        <v>43</v>
      </c>
      <c s="6"/>
      <c s="44" t="s">
        <v>40</v>
      </c>
      <c s="6"/>
      <c s="27" t="s">
        <v>231</v>
      </c>
      <c s="6"/>
      <c s="6"/>
      <c s="6"/>
      <c s="45">
        <f>0+Q41</f>
      </c>
      <c r="O41">
        <f>0+R41</f>
      </c>
      <c r="Q41">
        <f>0+I42</f>
      </c>
      <c>
        <f>0+O42</f>
      </c>
    </row>
    <row r="42" spans="1:16" ht="12.75">
      <c r="A42" s="25" t="s">
        <v>45</v>
      </c>
      <c s="29" t="s">
        <v>42</v>
      </c>
      <c s="29" t="s">
        <v>470</v>
      </c>
      <c s="25" t="s">
        <v>47</v>
      </c>
      <c s="30" t="s">
        <v>471</v>
      </c>
      <c s="31" t="s">
        <v>176</v>
      </c>
      <c s="32">
        <v>16.06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432</v>
      </c>
    </row>
    <row r="44" spans="1:5" ht="12.75">
      <c r="A44" s="37" t="s">
        <v>52</v>
      </c>
      <c r="E44" s="38" t="s">
        <v>1079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1080</v>
      </c>
      <c s="40">
        <f>0+I8+I12+I49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1080</v>
      </c>
      <c s="6"/>
      <c s="18" t="s">
        <v>1081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146</v>
      </c>
      <c s="25" t="s">
        <v>47</v>
      </c>
      <c s="30" t="s">
        <v>147</v>
      </c>
      <c s="31" t="s">
        <v>49</v>
      </c>
      <c s="32">
        <v>516.35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1082</v>
      </c>
    </row>
    <row r="11" spans="1:5" ht="51">
      <c r="A11" s="37" t="s">
        <v>52</v>
      </c>
      <c r="E11" s="38" t="s">
        <v>1083</v>
      </c>
    </row>
    <row r="12" spans="1:18" ht="12.75" customHeight="1">
      <c r="A12" s="6" t="s">
        <v>43</v>
      </c>
      <c s="6"/>
      <c s="44" t="s">
        <v>35</v>
      </c>
      <c s="6"/>
      <c s="27" t="s">
        <v>185</v>
      </c>
      <c s="6"/>
      <c s="6"/>
      <c s="6"/>
      <c s="45">
        <f>0+Q12</f>
      </c>
      <c r="O12">
        <f>0+R12</f>
      </c>
      <c r="Q12">
        <f>0+I13+I16+I19+I22+I25+I28+I31+I34+I37+I40+I43+I46</f>
      </c>
      <c>
        <f>0+O13+O16+O19+O22+O25+O28+O31+O34+O37+O40+O43+O46</f>
      </c>
    </row>
    <row r="13" spans="1:16" ht="12.75">
      <c r="A13" s="25" t="s">
        <v>45</v>
      </c>
      <c s="29" t="s">
        <v>23</v>
      </c>
      <c s="29" t="s">
        <v>187</v>
      </c>
      <c s="25" t="s">
        <v>47</v>
      </c>
      <c s="30" t="s">
        <v>188</v>
      </c>
      <c s="31" t="s">
        <v>49</v>
      </c>
      <c s="32">
        <v>253.17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1084</v>
      </c>
    </row>
    <row r="15" spans="1:5" ht="12.75">
      <c r="A15" s="39" t="s">
        <v>52</v>
      </c>
      <c r="E15" s="38" t="s">
        <v>1085</v>
      </c>
    </row>
    <row r="16" spans="1:16" ht="12.75">
      <c r="A16" s="25" t="s">
        <v>45</v>
      </c>
      <c s="29" t="s">
        <v>22</v>
      </c>
      <c s="29" t="s">
        <v>1086</v>
      </c>
      <c s="25" t="s">
        <v>47</v>
      </c>
      <c s="30" t="s">
        <v>1087</v>
      </c>
      <c s="31" t="s">
        <v>49</v>
      </c>
      <c s="32">
        <v>225.2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1088</v>
      </c>
    </row>
    <row r="18" spans="1:5" ht="12.75">
      <c r="A18" s="39" t="s">
        <v>52</v>
      </c>
      <c r="E18" s="38" t="s">
        <v>1089</v>
      </c>
    </row>
    <row r="19" spans="1:16" ht="12.75">
      <c r="A19" s="25" t="s">
        <v>45</v>
      </c>
      <c s="29" t="s">
        <v>33</v>
      </c>
      <c s="29" t="s">
        <v>192</v>
      </c>
      <c s="25" t="s">
        <v>68</v>
      </c>
      <c s="30" t="s">
        <v>193</v>
      </c>
      <c s="31" t="s">
        <v>49</v>
      </c>
      <c s="32">
        <v>291.146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38.25">
      <c r="A20" s="35" t="s">
        <v>50</v>
      </c>
      <c r="E20" s="36" t="s">
        <v>1090</v>
      </c>
    </row>
    <row r="21" spans="1:5" ht="12.75">
      <c r="A21" s="39" t="s">
        <v>52</v>
      </c>
      <c r="E21" s="38" t="s">
        <v>1091</v>
      </c>
    </row>
    <row r="22" spans="1:16" ht="12.75">
      <c r="A22" s="25" t="s">
        <v>45</v>
      </c>
      <c s="29" t="s">
        <v>35</v>
      </c>
      <c s="29" t="s">
        <v>207</v>
      </c>
      <c s="25" t="s">
        <v>47</v>
      </c>
      <c s="30" t="s">
        <v>208</v>
      </c>
      <c s="31" t="s">
        <v>49</v>
      </c>
      <c s="32">
        <v>253.17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25.5">
      <c r="A23" s="35" t="s">
        <v>50</v>
      </c>
      <c r="E23" s="36" t="s">
        <v>1092</v>
      </c>
    </row>
    <row r="24" spans="1:5" ht="12.75">
      <c r="A24" s="39" t="s">
        <v>52</v>
      </c>
      <c r="E24" s="38" t="s">
        <v>1085</v>
      </c>
    </row>
    <row r="25" spans="1:16" ht="12.75">
      <c r="A25" s="25" t="s">
        <v>45</v>
      </c>
      <c s="29" t="s">
        <v>37</v>
      </c>
      <c s="29" t="s">
        <v>211</v>
      </c>
      <c s="25" t="s">
        <v>63</v>
      </c>
      <c s="30" t="s">
        <v>212</v>
      </c>
      <c s="31" t="s">
        <v>49</v>
      </c>
      <c s="32">
        <v>253.17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1093</v>
      </c>
    </row>
    <row r="27" spans="1:5" ht="12.75">
      <c r="A27" s="39" t="s">
        <v>52</v>
      </c>
      <c r="E27" s="38" t="s">
        <v>1085</v>
      </c>
    </row>
    <row r="28" spans="1:16" ht="12.75">
      <c r="A28" s="25" t="s">
        <v>45</v>
      </c>
      <c s="29" t="s">
        <v>71</v>
      </c>
      <c s="29" t="s">
        <v>211</v>
      </c>
      <c s="25" t="s">
        <v>68</v>
      </c>
      <c s="30" t="s">
        <v>212</v>
      </c>
      <c s="31" t="s">
        <v>49</v>
      </c>
      <c s="32">
        <v>253.17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25.5">
      <c r="A29" s="35" t="s">
        <v>50</v>
      </c>
      <c r="E29" s="36" t="s">
        <v>1094</v>
      </c>
    </row>
    <row r="30" spans="1:5" ht="12.75">
      <c r="A30" s="39" t="s">
        <v>52</v>
      </c>
      <c r="E30" s="38" t="s">
        <v>1085</v>
      </c>
    </row>
    <row r="31" spans="1:16" ht="12.75">
      <c r="A31" s="25" t="s">
        <v>45</v>
      </c>
      <c s="29" t="s">
        <v>76</v>
      </c>
      <c s="29" t="s">
        <v>219</v>
      </c>
      <c s="25" t="s">
        <v>47</v>
      </c>
      <c s="30" t="s">
        <v>220</v>
      </c>
      <c s="31" t="s">
        <v>49</v>
      </c>
      <c s="32">
        <v>253.17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221</v>
      </c>
    </row>
    <row r="33" spans="1:5" ht="12.75">
      <c r="A33" s="39" t="s">
        <v>52</v>
      </c>
      <c r="E33" s="38" t="s">
        <v>1085</v>
      </c>
    </row>
    <row r="34" spans="1:16" ht="12.75">
      <c r="A34" s="25" t="s">
        <v>45</v>
      </c>
      <c s="29" t="s">
        <v>40</v>
      </c>
      <c s="29" t="s">
        <v>224</v>
      </c>
      <c s="25" t="s">
        <v>47</v>
      </c>
      <c s="30" t="s">
        <v>225</v>
      </c>
      <c s="31" t="s">
        <v>49</v>
      </c>
      <c s="32">
        <v>253.17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1095</v>
      </c>
    </row>
    <row r="36" spans="1:5" ht="12.75">
      <c r="A36" s="39" t="s">
        <v>52</v>
      </c>
      <c r="E36" s="38" t="s">
        <v>1085</v>
      </c>
    </row>
    <row r="37" spans="1:16" ht="12.75">
      <c r="A37" s="25" t="s">
        <v>45</v>
      </c>
      <c s="29" t="s">
        <v>42</v>
      </c>
      <c s="29" t="s">
        <v>228</v>
      </c>
      <c s="25" t="s">
        <v>47</v>
      </c>
      <c s="30" t="s">
        <v>229</v>
      </c>
      <c s="31" t="s">
        <v>49</v>
      </c>
      <c s="32">
        <v>253.17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1096</v>
      </c>
    </row>
    <row r="39" spans="1:5" ht="12.75">
      <c r="A39" s="39" t="s">
        <v>52</v>
      </c>
      <c r="E39" s="38" t="s">
        <v>1085</v>
      </c>
    </row>
    <row r="40" spans="1:16" ht="12.75">
      <c r="A40" s="25" t="s">
        <v>45</v>
      </c>
      <c s="29" t="s">
        <v>130</v>
      </c>
      <c s="29" t="s">
        <v>1097</v>
      </c>
      <c s="25" t="s">
        <v>47</v>
      </c>
      <c s="30" t="s">
        <v>1098</v>
      </c>
      <c s="31" t="s">
        <v>49</v>
      </c>
      <c s="32">
        <v>211.1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1099</v>
      </c>
    </row>
    <row r="42" spans="1:5" ht="12.75">
      <c r="A42" s="39" t="s">
        <v>52</v>
      </c>
      <c r="E42" s="38" t="s">
        <v>1100</v>
      </c>
    </row>
    <row r="43" spans="1:16" ht="12.75">
      <c r="A43" s="25" t="s">
        <v>45</v>
      </c>
      <c s="29" t="s">
        <v>132</v>
      </c>
      <c s="29" t="s">
        <v>1101</v>
      </c>
      <c s="25" t="s">
        <v>47</v>
      </c>
      <c s="30" t="s">
        <v>1102</v>
      </c>
      <c s="31" t="s">
        <v>49</v>
      </c>
      <c s="32">
        <v>7.2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1103</v>
      </c>
    </row>
    <row r="45" spans="1:5" ht="25.5">
      <c r="A45" s="39" t="s">
        <v>52</v>
      </c>
      <c r="E45" s="38" t="s">
        <v>1104</v>
      </c>
    </row>
    <row r="46" spans="1:16" ht="25.5">
      <c r="A46" s="25" t="s">
        <v>45</v>
      </c>
      <c s="29" t="s">
        <v>137</v>
      </c>
      <c s="29" t="s">
        <v>1105</v>
      </c>
      <c s="25" t="s">
        <v>47</v>
      </c>
      <c s="30" t="s">
        <v>1106</v>
      </c>
      <c s="31" t="s">
        <v>49</v>
      </c>
      <c s="32">
        <v>6.9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1107</v>
      </c>
    </row>
    <row r="48" spans="1:5" ht="12.75">
      <c r="A48" s="37" t="s">
        <v>52</v>
      </c>
      <c r="E48" s="38" t="s">
        <v>1108</v>
      </c>
    </row>
    <row r="49" spans="1:18" ht="12.75" customHeight="1">
      <c r="A49" s="6" t="s">
        <v>43</v>
      </c>
      <c s="6"/>
      <c s="44" t="s">
        <v>40</v>
      </c>
      <c s="6"/>
      <c s="27" t="s">
        <v>231</v>
      </c>
      <c s="6"/>
      <c s="6"/>
      <c s="6"/>
      <c s="45">
        <f>0+Q49</f>
      </c>
      <c r="O49">
        <f>0+R49</f>
      </c>
      <c r="Q49">
        <f>0+I50+I53+I56+I59+I62+I65+I68+I71+I74+I77</f>
      </c>
      <c>
        <f>0+O50+O53+O56+O59+O62+O65+O68+O71+O74+O77</f>
      </c>
    </row>
    <row r="50" spans="1:16" ht="12.75">
      <c r="A50" s="25" t="s">
        <v>45</v>
      </c>
      <c s="29" t="s">
        <v>142</v>
      </c>
      <c s="29" t="s">
        <v>1109</v>
      </c>
      <c s="25" t="s">
        <v>47</v>
      </c>
      <c s="30" t="s">
        <v>1110</v>
      </c>
      <c s="31" t="s">
        <v>176</v>
      </c>
      <c s="32">
        <v>30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25.5">
      <c r="A51" s="35" t="s">
        <v>50</v>
      </c>
      <c r="E51" s="36" t="s">
        <v>1111</v>
      </c>
    </row>
    <row r="52" spans="1:5" ht="12.75">
      <c r="A52" s="39" t="s">
        <v>52</v>
      </c>
      <c r="E52" s="38" t="s">
        <v>1112</v>
      </c>
    </row>
    <row r="53" spans="1:16" ht="25.5">
      <c r="A53" s="25" t="s">
        <v>45</v>
      </c>
      <c s="29" t="s">
        <v>145</v>
      </c>
      <c s="29" t="s">
        <v>256</v>
      </c>
      <c s="25" t="s">
        <v>47</v>
      </c>
      <c s="30" t="s">
        <v>257</v>
      </c>
      <c s="31" t="s">
        <v>55</v>
      </c>
      <c s="32">
        <v>2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</v>
      </c>
    </row>
    <row r="55" spans="1:5" ht="25.5">
      <c r="A55" s="39" t="s">
        <v>52</v>
      </c>
      <c r="E55" s="38" t="s">
        <v>1113</v>
      </c>
    </row>
    <row r="56" spans="1:16" ht="25.5">
      <c r="A56" s="25" t="s">
        <v>45</v>
      </c>
      <c s="29" t="s">
        <v>150</v>
      </c>
      <c s="29" t="s">
        <v>278</v>
      </c>
      <c s="25" t="s">
        <v>47</v>
      </c>
      <c s="30" t="s">
        <v>279</v>
      </c>
      <c s="31" t="s">
        <v>55</v>
      </c>
      <c s="32">
        <v>2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47</v>
      </c>
    </row>
    <row r="58" spans="1:5" ht="25.5">
      <c r="A58" s="39" t="s">
        <v>52</v>
      </c>
      <c r="E58" s="38" t="s">
        <v>1113</v>
      </c>
    </row>
    <row r="59" spans="1:16" ht="25.5">
      <c r="A59" s="25" t="s">
        <v>45</v>
      </c>
      <c s="29" t="s">
        <v>153</v>
      </c>
      <c s="29" t="s">
        <v>282</v>
      </c>
      <c s="25" t="s">
        <v>47</v>
      </c>
      <c s="30" t="s">
        <v>283</v>
      </c>
      <c s="31" t="s">
        <v>49</v>
      </c>
      <c s="32">
        <v>8.875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25.5">
      <c r="A60" s="35" t="s">
        <v>50</v>
      </c>
      <c r="E60" s="36" t="s">
        <v>284</v>
      </c>
    </row>
    <row r="61" spans="1:5" ht="12.75">
      <c r="A61" s="39" t="s">
        <v>52</v>
      </c>
      <c r="E61" s="38" t="s">
        <v>1114</v>
      </c>
    </row>
    <row r="62" spans="1:16" ht="12.75">
      <c r="A62" s="25" t="s">
        <v>45</v>
      </c>
      <c s="29" t="s">
        <v>158</v>
      </c>
      <c s="29" t="s">
        <v>287</v>
      </c>
      <c s="25" t="s">
        <v>47</v>
      </c>
      <c s="30" t="s">
        <v>288</v>
      </c>
      <c s="31" t="s">
        <v>49</v>
      </c>
      <c s="32">
        <v>44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50</v>
      </c>
      <c r="E63" s="36" t="s">
        <v>284</v>
      </c>
    </row>
    <row r="64" spans="1:5" ht="38.25">
      <c r="A64" s="39" t="s">
        <v>52</v>
      </c>
      <c r="E64" s="38" t="s">
        <v>1115</v>
      </c>
    </row>
    <row r="65" spans="1:16" ht="12.75">
      <c r="A65" s="25" t="s">
        <v>45</v>
      </c>
      <c s="29" t="s">
        <v>163</v>
      </c>
      <c s="29" t="s">
        <v>1116</v>
      </c>
      <c s="25" t="s">
        <v>47</v>
      </c>
      <c s="30" t="s">
        <v>1117</v>
      </c>
      <c s="31" t="s">
        <v>55</v>
      </c>
      <c s="32">
        <v>12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1118</v>
      </c>
    </row>
    <row r="67" spans="1:5" ht="12.75">
      <c r="A67" s="39" t="s">
        <v>52</v>
      </c>
      <c r="E67" s="38" t="s">
        <v>1119</v>
      </c>
    </row>
    <row r="68" spans="1:16" ht="12.75">
      <c r="A68" s="25" t="s">
        <v>45</v>
      </c>
      <c s="29" t="s">
        <v>167</v>
      </c>
      <c s="29" t="s">
        <v>1120</v>
      </c>
      <c s="25" t="s">
        <v>47</v>
      </c>
      <c s="30" t="s">
        <v>1121</v>
      </c>
      <c s="31" t="s">
        <v>176</v>
      </c>
      <c s="32">
        <v>183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1122</v>
      </c>
    </row>
    <row r="70" spans="1:5" ht="12.75">
      <c r="A70" s="39" t="s">
        <v>52</v>
      </c>
      <c r="E70" s="38" t="s">
        <v>1123</v>
      </c>
    </row>
    <row r="71" spans="1:16" ht="12.75">
      <c r="A71" s="25" t="s">
        <v>45</v>
      </c>
      <c s="29" t="s">
        <v>173</v>
      </c>
      <c s="29" t="s">
        <v>1124</v>
      </c>
      <c s="25" t="s">
        <v>47</v>
      </c>
      <c s="30" t="s">
        <v>1125</v>
      </c>
      <c s="31" t="s">
        <v>176</v>
      </c>
      <c s="32">
        <v>101.7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25.5">
      <c r="A72" s="35" t="s">
        <v>50</v>
      </c>
      <c r="E72" s="36" t="s">
        <v>1122</v>
      </c>
    </row>
    <row r="73" spans="1:5" ht="63.75">
      <c r="A73" s="39" t="s">
        <v>52</v>
      </c>
      <c r="E73" s="38" t="s">
        <v>1126</v>
      </c>
    </row>
    <row r="74" spans="1:16" ht="12.75">
      <c r="A74" s="25" t="s">
        <v>45</v>
      </c>
      <c s="29" t="s">
        <v>180</v>
      </c>
      <c s="29" t="s">
        <v>1127</v>
      </c>
      <c s="25" t="s">
        <v>47</v>
      </c>
      <c s="30" t="s">
        <v>1128</v>
      </c>
      <c s="31" t="s">
        <v>176</v>
      </c>
      <c s="32">
        <v>28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25.5">
      <c r="A75" s="35" t="s">
        <v>50</v>
      </c>
      <c r="E75" s="36" t="s">
        <v>1122</v>
      </c>
    </row>
    <row r="76" spans="1:5" ht="63.75">
      <c r="A76" s="39" t="s">
        <v>52</v>
      </c>
      <c r="E76" s="38" t="s">
        <v>1129</v>
      </c>
    </row>
    <row r="77" spans="1:16" ht="12.75">
      <c r="A77" s="25" t="s">
        <v>45</v>
      </c>
      <c s="29" t="s">
        <v>186</v>
      </c>
      <c s="29" t="s">
        <v>300</v>
      </c>
      <c s="25" t="s">
        <v>47</v>
      </c>
      <c s="30" t="s">
        <v>301</v>
      </c>
      <c s="31" t="s">
        <v>49</v>
      </c>
      <c s="32">
        <v>300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50</v>
      </c>
      <c r="E78" s="36" t="s">
        <v>302</v>
      </c>
    </row>
    <row r="79" spans="1:5" ht="12.75">
      <c r="A79" s="37" t="s">
        <v>52</v>
      </c>
      <c r="E79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0+O8+O12+O34+O38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1130</v>
      </c>
      <c s="40">
        <f>0+I8+I12+I34+I38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1130</v>
      </c>
      <c s="6"/>
      <c s="18" t="s">
        <v>1131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87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264.262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02">
      <c r="A10" s="35" t="s">
        <v>50</v>
      </c>
      <c r="E10" s="36" t="s">
        <v>1132</v>
      </c>
    </row>
    <row r="11" spans="1:5" ht="38.25">
      <c r="A11" s="37" t="s">
        <v>52</v>
      </c>
      <c r="E11" s="38" t="s">
        <v>1133</v>
      </c>
    </row>
    <row r="12" spans="1:18" ht="12.75" customHeight="1">
      <c r="A12" s="6" t="s">
        <v>43</v>
      </c>
      <c s="6"/>
      <c s="44" t="s">
        <v>29</v>
      </c>
      <c s="6"/>
      <c s="27" t="s">
        <v>44</v>
      </c>
      <c s="6"/>
      <c s="6"/>
      <c s="6"/>
      <c s="45">
        <f>0+Q12</f>
      </c>
      <c r="O12">
        <f>0+R12</f>
      </c>
      <c r="Q12">
        <f>0+I13+I16+I19+I22+I25+I28+I31</f>
      </c>
      <c>
        <f>0+O13+O16+O19+O22+O25+O28+O31</f>
      </c>
    </row>
    <row r="13" spans="1:16" ht="12.75">
      <c r="A13" s="25" t="s">
        <v>45</v>
      </c>
      <c s="29" t="s">
        <v>23</v>
      </c>
      <c s="29" t="s">
        <v>1134</v>
      </c>
      <c s="25" t="s">
        <v>47</v>
      </c>
      <c s="30" t="s">
        <v>1135</v>
      </c>
      <c s="31" t="s">
        <v>65</v>
      </c>
      <c s="32">
        <v>236.25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1136</v>
      </c>
    </row>
    <row r="15" spans="1:5" ht="12.75">
      <c r="A15" s="39" t="s">
        <v>52</v>
      </c>
      <c r="E15" s="38" t="s">
        <v>1137</v>
      </c>
    </row>
    <row r="16" spans="1:16" ht="12.75">
      <c r="A16" s="25" t="s">
        <v>45</v>
      </c>
      <c s="29" t="s">
        <v>22</v>
      </c>
      <c s="29" t="s">
        <v>398</v>
      </c>
      <c s="25" t="s">
        <v>47</v>
      </c>
      <c s="30" t="s">
        <v>399</v>
      </c>
      <c s="31" t="s">
        <v>65</v>
      </c>
      <c s="32">
        <v>138.35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1138</v>
      </c>
    </row>
    <row r="18" spans="1:5" ht="89.25">
      <c r="A18" s="39" t="s">
        <v>52</v>
      </c>
      <c r="E18" s="38" t="s">
        <v>1139</v>
      </c>
    </row>
    <row r="19" spans="1:16" ht="12.75">
      <c r="A19" s="25" t="s">
        <v>45</v>
      </c>
      <c s="29" t="s">
        <v>33</v>
      </c>
      <c s="29" t="s">
        <v>1140</v>
      </c>
      <c s="25" t="s">
        <v>47</v>
      </c>
      <c s="30" t="s">
        <v>1141</v>
      </c>
      <c s="31" t="s">
        <v>65</v>
      </c>
      <c s="32">
        <v>8.462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1142</v>
      </c>
    </row>
    <row r="21" spans="1:5" ht="12.75">
      <c r="A21" s="39" t="s">
        <v>52</v>
      </c>
      <c r="E21" s="38" t="s">
        <v>1143</v>
      </c>
    </row>
    <row r="22" spans="1:16" ht="12.75">
      <c r="A22" s="25" t="s">
        <v>45</v>
      </c>
      <c s="29" t="s">
        <v>35</v>
      </c>
      <c s="29" t="s">
        <v>1144</v>
      </c>
      <c s="25" t="s">
        <v>47</v>
      </c>
      <c s="30" t="s">
        <v>1145</v>
      </c>
      <c s="31" t="s">
        <v>65</v>
      </c>
      <c s="32">
        <v>25.388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89.25">
      <c r="A24" s="39" t="s">
        <v>52</v>
      </c>
      <c r="E24" s="38" t="s">
        <v>1146</v>
      </c>
    </row>
    <row r="25" spans="1:16" ht="12.75">
      <c r="A25" s="25" t="s">
        <v>45</v>
      </c>
      <c s="29" t="s">
        <v>37</v>
      </c>
      <c s="29" t="s">
        <v>77</v>
      </c>
      <c s="25" t="s">
        <v>47</v>
      </c>
      <c s="30" t="s">
        <v>78</v>
      </c>
      <c s="31" t="s">
        <v>65</v>
      </c>
      <c s="32">
        <v>146.812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38.25">
      <c r="A27" s="39" t="s">
        <v>52</v>
      </c>
      <c r="E27" s="38" t="s">
        <v>1147</v>
      </c>
    </row>
    <row r="28" spans="1:16" ht="12.75">
      <c r="A28" s="25" t="s">
        <v>45</v>
      </c>
      <c s="29" t="s">
        <v>71</v>
      </c>
      <c s="29" t="s">
        <v>1148</v>
      </c>
      <c s="25" t="s">
        <v>47</v>
      </c>
      <c s="30" t="s">
        <v>1149</v>
      </c>
      <c s="31" t="s">
        <v>65</v>
      </c>
      <c s="32">
        <v>244.712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1150</v>
      </c>
    </row>
    <row r="30" spans="1:5" ht="165.75">
      <c r="A30" s="39" t="s">
        <v>52</v>
      </c>
      <c r="E30" s="38" t="s">
        <v>1151</v>
      </c>
    </row>
    <row r="31" spans="1:16" ht="12.75">
      <c r="A31" s="25" t="s">
        <v>45</v>
      </c>
      <c s="29" t="s">
        <v>76</v>
      </c>
      <c s="29" t="s">
        <v>403</v>
      </c>
      <c s="25" t="s">
        <v>47</v>
      </c>
      <c s="30" t="s">
        <v>404</v>
      </c>
      <c s="31" t="s">
        <v>65</v>
      </c>
      <c s="32">
        <v>107.934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1152</v>
      </c>
    </row>
    <row r="33" spans="1:5" ht="63.75">
      <c r="A33" s="37" t="s">
        <v>52</v>
      </c>
      <c r="E33" s="38" t="s">
        <v>1153</v>
      </c>
    </row>
    <row r="34" spans="1:18" ht="12.75" customHeight="1">
      <c r="A34" s="6" t="s">
        <v>43</v>
      </c>
      <c s="6"/>
      <c s="44" t="s">
        <v>33</v>
      </c>
      <c s="6"/>
      <c s="27" t="s">
        <v>179</v>
      </c>
      <c s="6"/>
      <c s="6"/>
      <c s="6"/>
      <c s="45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40</v>
      </c>
      <c s="29" t="s">
        <v>1154</v>
      </c>
      <c s="25" t="s">
        <v>47</v>
      </c>
      <c s="30" t="s">
        <v>1155</v>
      </c>
      <c s="31" t="s">
        <v>65</v>
      </c>
      <c s="32">
        <v>24.8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50</v>
      </c>
      <c r="E36" s="36" t="s">
        <v>1156</v>
      </c>
    </row>
    <row r="37" spans="1:5" ht="63.75">
      <c r="A37" s="37" t="s">
        <v>52</v>
      </c>
      <c r="E37" s="38" t="s">
        <v>1157</v>
      </c>
    </row>
    <row r="38" spans="1:18" ht="12.75" customHeight="1">
      <c r="A38" s="6" t="s">
        <v>43</v>
      </c>
      <c s="6"/>
      <c s="44" t="s">
        <v>76</v>
      </c>
      <c s="6"/>
      <c s="27" t="s">
        <v>426</v>
      </c>
      <c s="6"/>
      <c s="6"/>
      <c s="6"/>
      <c s="45">
        <f>0+Q38</f>
      </c>
      <c r="O38">
        <f>0+R38</f>
      </c>
      <c r="Q38">
        <f>0+I39+I42+I45+I48+I51+I54</f>
      </c>
      <c>
        <f>0+O39+O42+O45+O48+O51+O54</f>
      </c>
    </row>
    <row r="39" spans="1:16" ht="12.75">
      <c r="A39" s="25" t="s">
        <v>45</v>
      </c>
      <c s="29" t="s">
        <v>42</v>
      </c>
      <c s="29" t="s">
        <v>1158</v>
      </c>
      <c s="25" t="s">
        <v>47</v>
      </c>
      <c s="30" t="s">
        <v>1159</v>
      </c>
      <c s="31" t="s">
        <v>176</v>
      </c>
      <c s="32">
        <v>10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12.75">
      <c r="A41" s="39" t="s">
        <v>52</v>
      </c>
      <c r="E41" s="38" t="s">
        <v>1160</v>
      </c>
    </row>
    <row r="42" spans="1:16" ht="12.75">
      <c r="A42" s="25" t="s">
        <v>45</v>
      </c>
      <c s="29" t="s">
        <v>130</v>
      </c>
      <c s="29" t="s">
        <v>545</v>
      </c>
      <c s="25" t="s">
        <v>47</v>
      </c>
      <c s="30" t="s">
        <v>546</v>
      </c>
      <c s="31" t="s">
        <v>176</v>
      </c>
      <c s="32">
        <v>100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9" t="s">
        <v>52</v>
      </c>
      <c r="E44" s="38" t="s">
        <v>1161</v>
      </c>
    </row>
    <row r="45" spans="1:16" ht="12.75">
      <c r="A45" s="25" t="s">
        <v>45</v>
      </c>
      <c s="29" t="s">
        <v>132</v>
      </c>
      <c s="29" t="s">
        <v>1162</v>
      </c>
      <c s="25" t="s">
        <v>47</v>
      </c>
      <c s="30" t="s">
        <v>1163</v>
      </c>
      <c s="31" t="s">
        <v>176</v>
      </c>
      <c s="32">
        <v>100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12.75">
      <c r="A47" s="39" t="s">
        <v>52</v>
      </c>
      <c r="E47" s="38" t="s">
        <v>1164</v>
      </c>
    </row>
    <row r="48" spans="1:16" ht="12.75">
      <c r="A48" s="25" t="s">
        <v>45</v>
      </c>
      <c s="29" t="s">
        <v>137</v>
      </c>
      <c s="29" t="s">
        <v>1165</v>
      </c>
      <c s="25" t="s">
        <v>47</v>
      </c>
      <c s="30" t="s">
        <v>1166</v>
      </c>
      <c s="31" t="s">
        <v>55</v>
      </c>
      <c s="32">
        <v>2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47</v>
      </c>
    </row>
    <row r="50" spans="1:5" ht="12.75">
      <c r="A50" s="39" t="s">
        <v>52</v>
      </c>
      <c r="E50" s="38" t="s">
        <v>1167</v>
      </c>
    </row>
    <row r="51" spans="1:16" ht="12.75">
      <c r="A51" s="25" t="s">
        <v>45</v>
      </c>
      <c s="29" t="s">
        <v>142</v>
      </c>
      <c s="29" t="s">
        <v>1168</v>
      </c>
      <c s="25" t="s">
        <v>47</v>
      </c>
      <c s="30" t="s">
        <v>1169</v>
      </c>
      <c s="31" t="s">
        <v>55</v>
      </c>
      <c s="32">
        <v>6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47</v>
      </c>
    </row>
    <row r="53" spans="1:5" ht="12.75">
      <c r="A53" s="39" t="s">
        <v>52</v>
      </c>
      <c r="E53" s="38" t="s">
        <v>1170</v>
      </c>
    </row>
    <row r="54" spans="1:16" ht="12.75">
      <c r="A54" s="25" t="s">
        <v>45</v>
      </c>
      <c s="29" t="s">
        <v>145</v>
      </c>
      <c s="29" t="s">
        <v>1171</v>
      </c>
      <c s="25" t="s">
        <v>47</v>
      </c>
      <c s="30" t="s">
        <v>1172</v>
      </c>
      <c s="31" t="s">
        <v>55</v>
      </c>
      <c s="32">
        <v>10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1173</v>
      </c>
    </row>
    <row r="56" spans="1:5" ht="12.75">
      <c r="A56" s="37" t="s">
        <v>52</v>
      </c>
      <c r="E56" s="38" t="s">
        <v>1174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1175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1175</v>
      </c>
      <c s="6"/>
      <c s="18" t="s">
        <v>1176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87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1177</v>
      </c>
      <c s="25" t="s">
        <v>47</v>
      </c>
      <c s="30" t="s">
        <v>1178</v>
      </c>
      <c s="31" t="s">
        <v>690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1179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1180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1180</v>
      </c>
      <c s="6"/>
      <c s="18" t="s">
        <v>1181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87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1177</v>
      </c>
      <c s="25" t="s">
        <v>47</v>
      </c>
      <c s="30" t="s">
        <v>1178</v>
      </c>
      <c s="31" t="s">
        <v>690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1179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303</v>
      </c>
      <c s="40">
        <f>0+I9+I13+I38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303</v>
      </c>
      <c s="6"/>
      <c s="18" t="s">
        <v>304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9.648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12.75">
      <c r="A12" s="37" t="s">
        <v>52</v>
      </c>
      <c r="E12" s="38" t="s">
        <v>306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0+I14+I17+I20+I23+I26+I29+I32+I35</f>
      </c>
      <c>
        <f>0+O14+O17+O20+O23+O26+O29+O32+O35</f>
      </c>
    </row>
    <row r="14" spans="1:16" ht="12.75">
      <c r="A14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65</v>
      </c>
      <c s="32">
        <v>5.36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51">
      <c r="A15" s="35" t="s">
        <v>50</v>
      </c>
      <c r="E15" s="36" t="s">
        <v>307</v>
      </c>
    </row>
    <row r="16" spans="1:5" ht="12.75">
      <c r="A16" s="39" t="s">
        <v>52</v>
      </c>
      <c r="E16" s="38" t="s">
        <v>308</v>
      </c>
    </row>
    <row r="17" spans="1:16" ht="12.75">
      <c r="A17" s="25" t="s">
        <v>45</v>
      </c>
      <c s="29" t="s">
        <v>22</v>
      </c>
      <c s="29" t="s">
        <v>122</v>
      </c>
      <c s="25" t="s">
        <v>47</v>
      </c>
      <c s="30" t="s">
        <v>123</v>
      </c>
      <c s="31" t="s">
        <v>65</v>
      </c>
      <c s="32">
        <v>1.394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50</v>
      </c>
      <c r="E18" s="36" t="s">
        <v>124</v>
      </c>
    </row>
    <row r="19" spans="1:5" ht="12.75">
      <c r="A19" s="39" t="s">
        <v>52</v>
      </c>
      <c r="E19" s="38" t="s">
        <v>309</v>
      </c>
    </row>
    <row r="20" spans="1:16" ht="12.75">
      <c r="A20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5.36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310</v>
      </c>
    </row>
    <row r="22" spans="1:5" ht="12.75">
      <c r="A22" s="39" t="s">
        <v>52</v>
      </c>
      <c r="E22" s="38" t="s">
        <v>311</v>
      </c>
    </row>
    <row r="23" spans="1:16" ht="12.75">
      <c r="A23" s="25" t="s">
        <v>45</v>
      </c>
      <c s="29" t="s">
        <v>35</v>
      </c>
      <c s="29" t="s">
        <v>138</v>
      </c>
      <c s="25" t="s">
        <v>47</v>
      </c>
      <c s="30" t="s">
        <v>139</v>
      </c>
      <c s="31" t="s">
        <v>65</v>
      </c>
      <c s="32">
        <v>2.62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25.5">
      <c r="A24" s="35" t="s">
        <v>50</v>
      </c>
      <c r="E24" s="36" t="s">
        <v>140</v>
      </c>
    </row>
    <row r="25" spans="1:5" ht="12.75">
      <c r="A25" s="39" t="s">
        <v>52</v>
      </c>
      <c r="E25" s="38" t="s">
        <v>312</v>
      </c>
    </row>
    <row r="26" spans="1:16" ht="12.75">
      <c r="A26" s="25" t="s">
        <v>45</v>
      </c>
      <c s="29" t="s">
        <v>37</v>
      </c>
      <c s="29" t="s">
        <v>146</v>
      </c>
      <c s="25" t="s">
        <v>47</v>
      </c>
      <c s="30" t="s">
        <v>147</v>
      </c>
      <c s="31" t="s">
        <v>49</v>
      </c>
      <c s="32">
        <v>32.5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148</v>
      </c>
    </row>
    <row r="28" spans="1:5" ht="12.75">
      <c r="A28" s="39" t="s">
        <v>52</v>
      </c>
      <c r="E28" s="38" t="s">
        <v>313</v>
      </c>
    </row>
    <row r="29" spans="1:16" ht="12.75">
      <c r="A29" s="25" t="s">
        <v>45</v>
      </c>
      <c s="29" t="s">
        <v>71</v>
      </c>
      <c s="29" t="s">
        <v>154</v>
      </c>
      <c s="25" t="s">
        <v>47</v>
      </c>
      <c s="30" t="s">
        <v>155</v>
      </c>
      <c s="31" t="s">
        <v>49</v>
      </c>
      <c s="32">
        <v>9.29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156</v>
      </c>
    </row>
    <row r="31" spans="1:5" ht="12.75">
      <c r="A31" s="39" t="s">
        <v>52</v>
      </c>
      <c r="E31" s="38" t="s">
        <v>314</v>
      </c>
    </row>
    <row r="32" spans="1:16" ht="12.75">
      <c r="A32" s="25" t="s">
        <v>45</v>
      </c>
      <c s="29" t="s">
        <v>76</v>
      </c>
      <c s="29" t="s">
        <v>159</v>
      </c>
      <c s="25" t="s">
        <v>47</v>
      </c>
      <c s="30" t="s">
        <v>160</v>
      </c>
      <c s="31" t="s">
        <v>65</v>
      </c>
      <c s="32">
        <v>1.394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25.5">
      <c r="A33" s="35" t="s">
        <v>50</v>
      </c>
      <c r="E33" s="36" t="s">
        <v>161</v>
      </c>
    </row>
    <row r="34" spans="1:5" ht="12.75">
      <c r="A34" s="39" t="s">
        <v>52</v>
      </c>
      <c r="E34" s="38" t="s">
        <v>315</v>
      </c>
    </row>
    <row r="35" spans="1:16" ht="12.75">
      <c r="A35" s="25" t="s">
        <v>45</v>
      </c>
      <c s="29" t="s">
        <v>40</v>
      </c>
      <c s="29" t="s">
        <v>168</v>
      </c>
      <c s="25" t="s">
        <v>47</v>
      </c>
      <c s="30" t="s">
        <v>169</v>
      </c>
      <c s="31" t="s">
        <v>49</v>
      </c>
      <c s="32">
        <v>9.29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50</v>
      </c>
      <c r="E36" s="36" t="s">
        <v>170</v>
      </c>
    </row>
    <row r="37" spans="1:5" ht="25.5">
      <c r="A37" s="37" t="s">
        <v>52</v>
      </c>
      <c r="E37" s="38" t="s">
        <v>316</v>
      </c>
    </row>
    <row r="38" spans="1:18" ht="12.75" customHeight="1">
      <c r="A38" s="6" t="s">
        <v>43</v>
      </c>
      <c s="6"/>
      <c s="44" t="s">
        <v>35</v>
      </c>
      <c s="6"/>
      <c s="27" t="s">
        <v>185</v>
      </c>
      <c s="6"/>
      <c s="6"/>
      <c s="6"/>
      <c s="45">
        <f>0+Q38</f>
      </c>
      <c r="O38">
        <f>0+R38</f>
      </c>
      <c r="Q38">
        <f>0+I39+I42+I45+I48+I51+I54</f>
      </c>
      <c>
        <f>0+O39+O42+O45+O48+O51+O54</f>
      </c>
    </row>
    <row r="39" spans="1:16" ht="12.75">
      <c r="A39" s="25" t="s">
        <v>45</v>
      </c>
      <c s="29" t="s">
        <v>42</v>
      </c>
      <c s="29" t="s">
        <v>317</v>
      </c>
      <c s="25" t="s">
        <v>47</v>
      </c>
      <c s="30" t="s">
        <v>318</v>
      </c>
      <c s="31" t="s">
        <v>49</v>
      </c>
      <c s="32">
        <v>23.217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51">
      <c r="A40" s="35" t="s">
        <v>50</v>
      </c>
      <c r="E40" s="36" t="s">
        <v>319</v>
      </c>
    </row>
    <row r="41" spans="1:5" ht="12.75">
      <c r="A41" s="39" t="s">
        <v>52</v>
      </c>
      <c r="E41" s="38" t="s">
        <v>320</v>
      </c>
    </row>
    <row r="42" spans="1:16" ht="12.75">
      <c r="A42" s="25" t="s">
        <v>45</v>
      </c>
      <c s="29" t="s">
        <v>130</v>
      </c>
      <c s="29" t="s">
        <v>192</v>
      </c>
      <c s="25" t="s">
        <v>47</v>
      </c>
      <c s="30" t="s">
        <v>193</v>
      </c>
      <c s="31" t="s">
        <v>49</v>
      </c>
      <c s="32">
        <v>29.82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321</v>
      </c>
    </row>
    <row r="44" spans="1:5" ht="12.75">
      <c r="A44" s="39" t="s">
        <v>52</v>
      </c>
      <c r="E44" s="38" t="s">
        <v>322</v>
      </c>
    </row>
    <row r="45" spans="1:16" ht="12.75">
      <c r="A45" s="25" t="s">
        <v>45</v>
      </c>
      <c s="29" t="s">
        <v>132</v>
      </c>
      <c s="29" t="s">
        <v>207</v>
      </c>
      <c s="25" t="s">
        <v>47</v>
      </c>
      <c s="30" t="s">
        <v>208</v>
      </c>
      <c s="31" t="s">
        <v>49</v>
      </c>
      <c s="32">
        <v>23.217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323</v>
      </c>
    </row>
    <row r="47" spans="1:5" ht="12.75">
      <c r="A47" s="39" t="s">
        <v>52</v>
      </c>
      <c r="E47" s="38" t="s">
        <v>320</v>
      </c>
    </row>
    <row r="48" spans="1:16" ht="12.75">
      <c r="A48" s="25" t="s">
        <v>45</v>
      </c>
      <c s="29" t="s">
        <v>137</v>
      </c>
      <c s="29" t="s">
        <v>211</v>
      </c>
      <c s="25" t="s">
        <v>47</v>
      </c>
      <c s="30" t="s">
        <v>212</v>
      </c>
      <c s="31" t="s">
        <v>49</v>
      </c>
      <c s="32">
        <v>22.152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324</v>
      </c>
    </row>
    <row r="50" spans="1:5" ht="12.75">
      <c r="A50" s="39" t="s">
        <v>52</v>
      </c>
      <c r="E50" s="38" t="s">
        <v>325</v>
      </c>
    </row>
    <row r="51" spans="1:16" ht="12.75">
      <c r="A51" s="25" t="s">
        <v>45</v>
      </c>
      <c s="29" t="s">
        <v>142</v>
      </c>
      <c s="29" t="s">
        <v>219</v>
      </c>
      <c s="25" t="s">
        <v>47</v>
      </c>
      <c s="30" t="s">
        <v>220</v>
      </c>
      <c s="31" t="s">
        <v>49</v>
      </c>
      <c s="32">
        <v>21.3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25.5">
      <c r="A52" s="35" t="s">
        <v>50</v>
      </c>
      <c r="E52" s="36" t="s">
        <v>221</v>
      </c>
    </row>
    <row r="53" spans="1:5" ht="12.75">
      <c r="A53" s="39" t="s">
        <v>52</v>
      </c>
      <c r="E53" s="38" t="s">
        <v>326</v>
      </c>
    </row>
    <row r="54" spans="1:16" ht="12.75">
      <c r="A54" s="25" t="s">
        <v>45</v>
      </c>
      <c s="29" t="s">
        <v>145</v>
      </c>
      <c s="29" t="s">
        <v>224</v>
      </c>
      <c s="25" t="s">
        <v>47</v>
      </c>
      <c s="30" t="s">
        <v>225</v>
      </c>
      <c s="31" t="s">
        <v>49</v>
      </c>
      <c s="32">
        <v>22.152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51">
      <c r="A55" s="35" t="s">
        <v>50</v>
      </c>
      <c r="E55" s="36" t="s">
        <v>327</v>
      </c>
    </row>
    <row r="56" spans="1:5" ht="12.75">
      <c r="A56" s="37" t="s">
        <v>52</v>
      </c>
      <c r="E56" s="38" t="s">
        <v>325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1182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1182</v>
      </c>
      <c s="6"/>
      <c s="18" t="s">
        <v>1183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</f>
      </c>
      <c>
        <f>0+O9+O12+O15+O18+O21+O24+O27+O30+O33+O36+O39</f>
      </c>
    </row>
    <row r="9" spans="1:16" ht="25.5">
      <c r="A9" s="25" t="s">
        <v>45</v>
      </c>
      <c s="29" t="s">
        <v>29</v>
      </c>
      <c s="29" t="s">
        <v>93</v>
      </c>
      <c s="25" t="s">
        <v>47</v>
      </c>
      <c s="30" t="s">
        <v>94</v>
      </c>
      <c s="31" t="s">
        <v>65</v>
      </c>
      <c s="32">
        <v>129.367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76.5">
      <c r="A10" s="35" t="s">
        <v>50</v>
      </c>
      <c r="E10" s="36" t="s">
        <v>1184</v>
      </c>
    </row>
    <row r="11" spans="1:5" ht="25.5">
      <c r="A11" s="39" t="s">
        <v>52</v>
      </c>
      <c r="E11" s="38" t="s">
        <v>1185</v>
      </c>
    </row>
    <row r="12" spans="1:16" ht="12.75">
      <c r="A12" s="25" t="s">
        <v>45</v>
      </c>
      <c s="29" t="s">
        <v>23</v>
      </c>
      <c s="29" t="s">
        <v>101</v>
      </c>
      <c s="25" t="s">
        <v>47</v>
      </c>
      <c s="30" t="s">
        <v>102</v>
      </c>
      <c s="31" t="s">
        <v>65</v>
      </c>
      <c s="32">
        <v>109.368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76.5">
      <c r="A13" s="35" t="s">
        <v>50</v>
      </c>
      <c r="E13" s="36" t="s">
        <v>1186</v>
      </c>
    </row>
    <row r="14" spans="1:5" ht="63.75">
      <c r="A14" s="39" t="s">
        <v>52</v>
      </c>
      <c r="E14" s="38" t="s">
        <v>1187</v>
      </c>
    </row>
    <row r="15" spans="1:16" ht="12.75">
      <c r="A15" s="25" t="s">
        <v>45</v>
      </c>
      <c s="29" t="s">
        <v>22</v>
      </c>
      <c s="29" t="s">
        <v>109</v>
      </c>
      <c s="25" t="s">
        <v>47</v>
      </c>
      <c s="30" t="s">
        <v>110</v>
      </c>
      <c s="31" t="s">
        <v>65</v>
      </c>
      <c s="32">
        <v>102.493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76.5">
      <c r="A16" s="35" t="s">
        <v>50</v>
      </c>
      <c r="E16" s="36" t="s">
        <v>111</v>
      </c>
    </row>
    <row r="17" spans="1:5" ht="25.5">
      <c r="A17" s="39" t="s">
        <v>52</v>
      </c>
      <c r="E17" s="38" t="s">
        <v>1188</v>
      </c>
    </row>
    <row r="18" spans="1:16" ht="12.75">
      <c r="A18" s="25" t="s">
        <v>45</v>
      </c>
      <c s="29" t="s">
        <v>33</v>
      </c>
      <c s="29" t="s">
        <v>113</v>
      </c>
      <c s="25" t="s">
        <v>47</v>
      </c>
      <c s="30" t="s">
        <v>114</v>
      </c>
      <c s="31" t="s">
        <v>115</v>
      </c>
      <c s="32">
        <v>1414.403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116</v>
      </c>
    </row>
    <row r="20" spans="1:5" ht="12.75">
      <c r="A20" s="39" t="s">
        <v>52</v>
      </c>
      <c r="E20" s="38" t="s">
        <v>1189</v>
      </c>
    </row>
    <row r="21" spans="1:16" ht="12.75">
      <c r="A21" s="25" t="s">
        <v>45</v>
      </c>
      <c s="29" t="s">
        <v>35</v>
      </c>
      <c s="29" t="s">
        <v>122</v>
      </c>
      <c s="25" t="s">
        <v>63</v>
      </c>
      <c s="30" t="s">
        <v>123</v>
      </c>
      <c s="31" t="s">
        <v>65</v>
      </c>
      <c s="32">
        <v>342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1190</v>
      </c>
    </row>
    <row r="23" spans="1:5" ht="12.75">
      <c r="A23" s="39" t="s">
        <v>52</v>
      </c>
      <c r="E23" s="38" t="s">
        <v>1191</v>
      </c>
    </row>
    <row r="24" spans="1:16" ht="12.75">
      <c r="A24" s="25" t="s">
        <v>45</v>
      </c>
      <c s="29" t="s">
        <v>37</v>
      </c>
      <c s="29" t="s">
        <v>122</v>
      </c>
      <c s="25" t="s">
        <v>68</v>
      </c>
      <c s="30" t="s">
        <v>123</v>
      </c>
      <c s="31" t="s">
        <v>65</v>
      </c>
      <c s="32">
        <v>1065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25.5">
      <c r="A25" s="35" t="s">
        <v>50</v>
      </c>
      <c r="E25" s="36" t="s">
        <v>124</v>
      </c>
    </row>
    <row r="26" spans="1:5" ht="12.75">
      <c r="A26" s="39" t="s">
        <v>52</v>
      </c>
      <c r="E26" s="38" t="s">
        <v>1192</v>
      </c>
    </row>
    <row r="27" spans="1:16" ht="12.75">
      <c r="A27" s="25" t="s">
        <v>45</v>
      </c>
      <c s="29" t="s">
        <v>71</v>
      </c>
      <c s="29" t="s">
        <v>126</v>
      </c>
      <c s="25" t="s">
        <v>47</v>
      </c>
      <c s="30" t="s">
        <v>127</v>
      </c>
      <c s="31" t="s">
        <v>65</v>
      </c>
      <c s="32">
        <v>238.735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1193</v>
      </c>
    </row>
    <row r="29" spans="1:5" ht="51">
      <c r="A29" s="39" t="s">
        <v>52</v>
      </c>
      <c r="E29" s="38" t="s">
        <v>1194</v>
      </c>
    </row>
    <row r="30" spans="1:16" ht="12.75">
      <c r="A30" s="25" t="s">
        <v>45</v>
      </c>
      <c s="29" t="s">
        <v>76</v>
      </c>
      <c s="29" t="s">
        <v>1195</v>
      </c>
      <c s="25" t="s">
        <v>47</v>
      </c>
      <c s="30" t="s">
        <v>1196</v>
      </c>
      <c s="31" t="s">
        <v>65</v>
      </c>
      <c s="32">
        <v>342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9" t="s">
        <v>52</v>
      </c>
      <c r="E32" s="38" t="s">
        <v>1197</v>
      </c>
    </row>
    <row r="33" spans="1:16" ht="12.75">
      <c r="A33" s="25" t="s">
        <v>45</v>
      </c>
      <c s="29" t="s">
        <v>40</v>
      </c>
      <c s="29" t="s">
        <v>154</v>
      </c>
      <c s="25" t="s">
        <v>47</v>
      </c>
      <c s="30" t="s">
        <v>155</v>
      </c>
      <c s="31" t="s">
        <v>49</v>
      </c>
      <c s="32">
        <v>4260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156</v>
      </c>
    </row>
    <row r="35" spans="1:5" ht="12.75">
      <c r="A35" s="39" t="s">
        <v>52</v>
      </c>
      <c r="E35" s="38" t="s">
        <v>1198</v>
      </c>
    </row>
    <row r="36" spans="1:16" ht="12.75">
      <c r="A36" s="25" t="s">
        <v>45</v>
      </c>
      <c s="29" t="s">
        <v>42</v>
      </c>
      <c s="29" t="s">
        <v>164</v>
      </c>
      <c s="25" t="s">
        <v>47</v>
      </c>
      <c s="30" t="s">
        <v>165</v>
      </c>
      <c s="31" t="s">
        <v>65</v>
      </c>
      <c s="32">
        <v>1065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25.5">
      <c r="A37" s="35" t="s">
        <v>50</v>
      </c>
      <c r="E37" s="36" t="s">
        <v>161</v>
      </c>
    </row>
    <row r="38" spans="1:5" ht="12.75">
      <c r="A38" s="39" t="s">
        <v>52</v>
      </c>
      <c r="E38" s="38" t="s">
        <v>1199</v>
      </c>
    </row>
    <row r="39" spans="1:16" ht="12.75">
      <c r="A39" s="25" t="s">
        <v>45</v>
      </c>
      <c s="29" t="s">
        <v>130</v>
      </c>
      <c s="29" t="s">
        <v>168</v>
      </c>
      <c s="25" t="s">
        <v>47</v>
      </c>
      <c s="30" t="s">
        <v>169</v>
      </c>
      <c s="31" t="s">
        <v>49</v>
      </c>
      <c s="32">
        <v>4260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25.5">
      <c r="A41" s="37" t="s">
        <v>52</v>
      </c>
      <c r="E41" s="38" t="s">
        <v>1200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1201</v>
      </c>
      <c s="40">
        <f>0+I8+I12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1201</v>
      </c>
      <c s="6"/>
      <c s="18" t="s">
        <v>1202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87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1203</v>
      </c>
      <c s="25" t="s">
        <v>47</v>
      </c>
      <c s="30" t="s">
        <v>1204</v>
      </c>
      <c s="31" t="s">
        <v>690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40.25">
      <c r="A10" s="35" t="s">
        <v>50</v>
      </c>
      <c r="E10" s="36" t="s">
        <v>1205</v>
      </c>
    </row>
    <row r="11" spans="1:5" ht="51">
      <c r="A11" s="37" t="s">
        <v>52</v>
      </c>
      <c r="E11" s="38" t="s">
        <v>1206</v>
      </c>
    </row>
    <row r="12" spans="1:18" ht="12.75" customHeight="1">
      <c r="A12" s="6" t="s">
        <v>43</v>
      </c>
      <c s="6"/>
      <c s="44" t="s">
        <v>29</v>
      </c>
      <c s="6"/>
      <c s="27" t="s">
        <v>44</v>
      </c>
      <c s="6"/>
      <c s="6"/>
      <c s="6"/>
      <c s="45">
        <f>0+Q12</f>
      </c>
      <c r="O12">
        <f>0+R12</f>
      </c>
      <c r="Q12">
        <f>0+I13+I16+I19+I22</f>
      </c>
      <c>
        <f>0+O13+O16+O19+O22</f>
      </c>
    </row>
    <row r="13" spans="1:16" ht="12.75">
      <c r="A13" s="25" t="s">
        <v>45</v>
      </c>
      <c s="29" t="s">
        <v>23</v>
      </c>
      <c s="29" t="s">
        <v>1207</v>
      </c>
      <c s="25" t="s">
        <v>47</v>
      </c>
      <c s="30" t="s">
        <v>1208</v>
      </c>
      <c s="31" t="s">
        <v>55</v>
      </c>
      <c s="32">
        <v>79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1209</v>
      </c>
    </row>
    <row r="15" spans="1:5" ht="38.25">
      <c r="A15" s="39" t="s">
        <v>52</v>
      </c>
      <c r="E15" s="38" t="s">
        <v>1210</v>
      </c>
    </row>
    <row r="16" spans="1:16" ht="12.75">
      <c r="A16" s="25" t="s">
        <v>45</v>
      </c>
      <c s="29" t="s">
        <v>22</v>
      </c>
      <c s="29" t="s">
        <v>1211</v>
      </c>
      <c s="25" t="s">
        <v>47</v>
      </c>
      <c s="30" t="s">
        <v>1212</v>
      </c>
      <c s="31" t="s">
        <v>49</v>
      </c>
      <c s="32">
        <v>158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1213</v>
      </c>
    </row>
    <row r="18" spans="1:5" ht="38.25">
      <c r="A18" s="39" t="s">
        <v>52</v>
      </c>
      <c r="E18" s="38" t="s">
        <v>1214</v>
      </c>
    </row>
    <row r="19" spans="1:16" ht="25.5">
      <c r="A19" s="25" t="s">
        <v>45</v>
      </c>
      <c s="29" t="s">
        <v>33</v>
      </c>
      <c s="29" t="s">
        <v>1215</v>
      </c>
      <c s="25" t="s">
        <v>47</v>
      </c>
      <c s="30" t="s">
        <v>1216</v>
      </c>
      <c s="31" t="s">
        <v>55</v>
      </c>
      <c s="32">
        <v>14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1217</v>
      </c>
    </row>
    <row r="21" spans="1:5" ht="12.75">
      <c r="A21" s="39" t="s">
        <v>52</v>
      </c>
      <c r="E21" s="38" t="s">
        <v>1218</v>
      </c>
    </row>
    <row r="22" spans="1:16" ht="25.5">
      <c r="A22" s="25" t="s">
        <v>45</v>
      </c>
      <c s="29" t="s">
        <v>35</v>
      </c>
      <c s="29" t="s">
        <v>1219</v>
      </c>
      <c s="25" t="s">
        <v>47</v>
      </c>
      <c s="30" t="s">
        <v>1220</v>
      </c>
      <c s="31" t="s">
        <v>55</v>
      </c>
      <c s="32">
        <v>65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1221</v>
      </c>
    </row>
    <row r="24" spans="1:5" ht="38.25">
      <c r="A24" s="37" t="s">
        <v>52</v>
      </c>
      <c r="E24" s="38" t="s">
        <v>1222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1223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1223</v>
      </c>
      <c s="6"/>
      <c s="18" t="s">
        <v>1202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1207</v>
      </c>
      <c s="25" t="s">
        <v>47</v>
      </c>
      <c s="30" t="s">
        <v>1208</v>
      </c>
      <c s="31" t="s">
        <v>55</v>
      </c>
      <c s="32">
        <v>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1224</v>
      </c>
    </row>
    <row r="11" spans="1:5" ht="12.75">
      <c r="A11" s="39" t="s">
        <v>52</v>
      </c>
      <c r="E11" s="38" t="s">
        <v>1225</v>
      </c>
    </row>
    <row r="12" spans="1:16" ht="12.75">
      <c r="A12" s="25" t="s">
        <v>45</v>
      </c>
      <c s="29" t="s">
        <v>23</v>
      </c>
      <c s="29" t="s">
        <v>1211</v>
      </c>
      <c s="25" t="s">
        <v>47</v>
      </c>
      <c s="30" t="s">
        <v>1212</v>
      </c>
      <c s="31" t="s">
        <v>49</v>
      </c>
      <c s="32">
        <v>14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25.5">
      <c r="A13" s="35" t="s">
        <v>50</v>
      </c>
      <c r="E13" s="36" t="s">
        <v>1226</v>
      </c>
    </row>
    <row r="14" spans="1:5" ht="12.75">
      <c r="A14" s="39" t="s">
        <v>52</v>
      </c>
      <c r="E14" s="38" t="s">
        <v>1227</v>
      </c>
    </row>
    <row r="15" spans="1:16" ht="25.5">
      <c r="A15" s="25" t="s">
        <v>45</v>
      </c>
      <c s="29" t="s">
        <v>22</v>
      </c>
      <c s="29" t="s">
        <v>1228</v>
      </c>
      <c s="25" t="s">
        <v>47</v>
      </c>
      <c s="30" t="s">
        <v>1229</v>
      </c>
      <c s="31" t="s">
        <v>55</v>
      </c>
      <c s="32">
        <v>7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1230</v>
      </c>
    </row>
    <row r="17" spans="1:5" ht="12.75">
      <c r="A17" s="37" t="s">
        <v>52</v>
      </c>
      <c r="E17" s="38" t="s">
        <v>1231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0+O8+O75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1232</v>
      </c>
      <c s="40">
        <f>0+I8+I75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1232</v>
      </c>
      <c s="6"/>
      <c s="18" t="s">
        <v>1233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87</v>
      </c>
      <c s="19"/>
      <c s="19"/>
      <c s="19"/>
      <c s="28">
        <f>0+Q8</f>
      </c>
      <c r="O8">
        <f>0+R8</f>
      </c>
      <c r="Q8">
        <f>0+I9+I12+I15+I18+I21+I24+I27+I30+I33+I36+I39+I42+I45+I48+I51+I54+I57+I60+I63+I66+I69+I72</f>
      </c>
      <c>
        <f>0+O9+O12+O15+O18+O21+O24+O27+O30+O33+O36+O39+O42+O45+O48+O51+O54+O57+O60+O63+O66+O69+O72</f>
      </c>
    </row>
    <row r="9" spans="1:16" ht="12.75">
      <c r="A9" s="25" t="s">
        <v>45</v>
      </c>
      <c s="29" t="s">
        <v>29</v>
      </c>
      <c s="29" t="s">
        <v>1234</v>
      </c>
      <c s="25" t="s">
        <v>47</v>
      </c>
      <c s="30" t="s">
        <v>1235</v>
      </c>
      <c s="31" t="s">
        <v>690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1236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1237</v>
      </c>
      <c s="25" t="s">
        <v>47</v>
      </c>
      <c s="30" t="s">
        <v>1238</v>
      </c>
      <c s="31" t="s">
        <v>690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1236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1239</v>
      </c>
      <c s="25" t="s">
        <v>47</v>
      </c>
      <c s="30" t="s">
        <v>1240</v>
      </c>
      <c s="31" t="s">
        <v>690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38.25">
      <c r="A16" s="35" t="s">
        <v>50</v>
      </c>
      <c r="E16" s="36" t="s">
        <v>1241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1239</v>
      </c>
      <c s="25" t="s">
        <v>29</v>
      </c>
      <c s="30" t="s">
        <v>1240</v>
      </c>
      <c s="31" t="s">
        <v>690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7.5">
      <c r="A19" s="35" t="s">
        <v>50</v>
      </c>
      <c r="E19" s="36" t="s">
        <v>1242</v>
      </c>
    </row>
    <row r="20" spans="1:5" ht="12.75">
      <c r="A20" s="39" t="s">
        <v>52</v>
      </c>
      <c r="E20" s="38" t="s">
        <v>47</v>
      </c>
    </row>
    <row r="21" spans="1:16" ht="12.75">
      <c r="A21" s="25" t="s">
        <v>45</v>
      </c>
      <c s="29" t="s">
        <v>35</v>
      </c>
      <c s="29" t="s">
        <v>1239</v>
      </c>
      <c s="25" t="s">
        <v>23</v>
      </c>
      <c s="30" t="s">
        <v>1240</v>
      </c>
      <c s="31" t="s">
        <v>690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7.5">
      <c r="A22" s="35" t="s">
        <v>50</v>
      </c>
      <c r="E22" s="36" t="s">
        <v>1243</v>
      </c>
    </row>
    <row r="23" spans="1:5" ht="12.75">
      <c r="A23" s="39" t="s">
        <v>52</v>
      </c>
      <c r="E23" s="38" t="s">
        <v>47</v>
      </c>
    </row>
    <row r="24" spans="1:16" ht="12.75">
      <c r="A24" s="25" t="s">
        <v>45</v>
      </c>
      <c s="29" t="s">
        <v>37</v>
      </c>
      <c s="29" t="s">
        <v>1239</v>
      </c>
      <c s="25" t="s">
        <v>22</v>
      </c>
      <c s="30" t="s">
        <v>1240</v>
      </c>
      <c s="31" t="s">
        <v>690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7.5">
      <c r="A25" s="35" t="s">
        <v>50</v>
      </c>
      <c r="E25" s="36" t="s">
        <v>1244</v>
      </c>
    </row>
    <row r="26" spans="1:5" ht="12.75">
      <c r="A26" s="39" t="s">
        <v>52</v>
      </c>
      <c r="E26" s="38" t="s">
        <v>47</v>
      </c>
    </row>
    <row r="27" spans="1:16" ht="12.75">
      <c r="A27" s="25" t="s">
        <v>45</v>
      </c>
      <c s="29" t="s">
        <v>71</v>
      </c>
      <c s="29" t="s">
        <v>1239</v>
      </c>
      <c s="25" t="s">
        <v>33</v>
      </c>
      <c s="30" t="s">
        <v>1240</v>
      </c>
      <c s="31" t="s">
        <v>690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7.5">
      <c r="A28" s="35" t="s">
        <v>50</v>
      </c>
      <c r="E28" s="36" t="s">
        <v>1245</v>
      </c>
    </row>
    <row r="29" spans="1:5" ht="12.75">
      <c r="A29" s="39" t="s">
        <v>52</v>
      </c>
      <c r="E29" s="38" t="s">
        <v>47</v>
      </c>
    </row>
    <row r="30" spans="1:16" ht="12.75">
      <c r="A30" s="25" t="s">
        <v>45</v>
      </c>
      <c s="29" t="s">
        <v>76</v>
      </c>
      <c s="29" t="s">
        <v>1246</v>
      </c>
      <c s="25" t="s">
        <v>47</v>
      </c>
      <c s="30" t="s">
        <v>1247</v>
      </c>
      <c s="31" t="s">
        <v>690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51">
      <c r="A31" s="35" t="s">
        <v>50</v>
      </c>
      <c r="E31" s="36" t="s">
        <v>1248</v>
      </c>
    </row>
    <row r="32" spans="1:5" ht="12.75">
      <c r="A32" s="39" t="s">
        <v>52</v>
      </c>
      <c r="E32" s="38" t="s">
        <v>47</v>
      </c>
    </row>
    <row r="33" spans="1:16" ht="12.75">
      <c r="A33" s="25" t="s">
        <v>45</v>
      </c>
      <c s="29" t="s">
        <v>40</v>
      </c>
      <c s="29" t="s">
        <v>1249</v>
      </c>
      <c s="25" t="s">
        <v>47</v>
      </c>
      <c s="30" t="s">
        <v>1250</v>
      </c>
      <c s="31" t="s">
        <v>690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38.25">
      <c r="A34" s="35" t="s">
        <v>50</v>
      </c>
      <c r="E34" s="36" t="s">
        <v>1251</v>
      </c>
    </row>
    <row r="35" spans="1:5" ht="12.75">
      <c r="A35" s="39" t="s">
        <v>52</v>
      </c>
      <c r="E35" s="38" t="s">
        <v>47</v>
      </c>
    </row>
    <row r="36" spans="1:16" ht="12.75">
      <c r="A36" s="25" t="s">
        <v>45</v>
      </c>
      <c s="29" t="s">
        <v>42</v>
      </c>
      <c s="29" t="s">
        <v>1252</v>
      </c>
      <c s="25" t="s">
        <v>47</v>
      </c>
      <c s="30" t="s">
        <v>1253</v>
      </c>
      <c s="31" t="s">
        <v>690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38.25">
      <c r="A37" s="35" t="s">
        <v>50</v>
      </c>
      <c r="E37" s="36" t="s">
        <v>1254</v>
      </c>
    </row>
    <row r="38" spans="1:5" ht="12.75">
      <c r="A38" s="39" t="s">
        <v>52</v>
      </c>
      <c r="E38" s="38" t="s">
        <v>47</v>
      </c>
    </row>
    <row r="39" spans="1:16" ht="12.75">
      <c r="A39" s="25" t="s">
        <v>45</v>
      </c>
      <c s="29" t="s">
        <v>130</v>
      </c>
      <c s="29" t="s">
        <v>1255</v>
      </c>
      <c s="25" t="s">
        <v>47</v>
      </c>
      <c s="30" t="s">
        <v>1256</v>
      </c>
      <c s="31" t="s">
        <v>690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25.5">
      <c r="A40" s="35" t="s">
        <v>50</v>
      </c>
      <c r="E40" s="36" t="s">
        <v>1257</v>
      </c>
    </row>
    <row r="41" spans="1:5" ht="12.75">
      <c r="A41" s="39" t="s">
        <v>52</v>
      </c>
      <c r="E41" s="38" t="s">
        <v>47</v>
      </c>
    </row>
    <row r="42" spans="1:16" ht="12.75">
      <c r="A42" s="25" t="s">
        <v>45</v>
      </c>
      <c s="29" t="s">
        <v>132</v>
      </c>
      <c s="29" t="s">
        <v>1258</v>
      </c>
      <c s="25" t="s">
        <v>47</v>
      </c>
      <c s="30" t="s">
        <v>1259</v>
      </c>
      <c s="31" t="s">
        <v>690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65.75">
      <c r="A43" s="35" t="s">
        <v>50</v>
      </c>
      <c r="E43" s="36" t="s">
        <v>1260</v>
      </c>
    </row>
    <row r="44" spans="1:5" ht="12.75">
      <c r="A44" s="39" t="s">
        <v>52</v>
      </c>
      <c r="E44" s="38" t="s">
        <v>47</v>
      </c>
    </row>
    <row r="45" spans="1:16" ht="12.75">
      <c r="A45" s="25" t="s">
        <v>45</v>
      </c>
      <c s="29" t="s">
        <v>137</v>
      </c>
      <c s="29" t="s">
        <v>1261</v>
      </c>
      <c s="25" t="s">
        <v>47</v>
      </c>
      <c s="30" t="s">
        <v>1262</v>
      </c>
      <c s="31" t="s">
        <v>690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1263</v>
      </c>
    </row>
    <row r="47" spans="1:5" ht="12.75">
      <c r="A47" s="39" t="s">
        <v>52</v>
      </c>
      <c r="E47" s="38" t="s">
        <v>47</v>
      </c>
    </row>
    <row r="48" spans="1:16" ht="12.75">
      <c r="A48" s="25" t="s">
        <v>45</v>
      </c>
      <c s="29" t="s">
        <v>142</v>
      </c>
      <c s="29" t="s">
        <v>1264</v>
      </c>
      <c s="25" t="s">
        <v>47</v>
      </c>
      <c s="30" t="s">
        <v>1265</v>
      </c>
      <c s="31" t="s">
        <v>690</v>
      </c>
      <c s="32">
        <v>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1266</v>
      </c>
    </row>
    <row r="50" spans="1:5" ht="12.75">
      <c r="A50" s="39" t="s">
        <v>52</v>
      </c>
      <c r="E50" s="38" t="s">
        <v>47</v>
      </c>
    </row>
    <row r="51" spans="1:16" ht="12.75">
      <c r="A51" s="25" t="s">
        <v>45</v>
      </c>
      <c s="29" t="s">
        <v>145</v>
      </c>
      <c s="29" t="s">
        <v>1267</v>
      </c>
      <c s="25" t="s">
        <v>47</v>
      </c>
      <c s="30" t="s">
        <v>1268</v>
      </c>
      <c s="31" t="s">
        <v>690</v>
      </c>
      <c s="32">
        <v>1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1269</v>
      </c>
    </row>
    <row r="53" spans="1:5" ht="12.75">
      <c r="A53" s="39" t="s">
        <v>52</v>
      </c>
      <c r="E53" s="38" t="s">
        <v>47</v>
      </c>
    </row>
    <row r="54" spans="1:16" ht="12.75">
      <c r="A54" s="25" t="s">
        <v>45</v>
      </c>
      <c s="29" t="s">
        <v>150</v>
      </c>
      <c s="29" t="s">
        <v>1270</v>
      </c>
      <c s="25" t="s">
        <v>47</v>
      </c>
      <c s="30" t="s">
        <v>1271</v>
      </c>
      <c s="31" t="s">
        <v>690</v>
      </c>
      <c s="32">
        <v>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25.5">
      <c r="A55" s="35" t="s">
        <v>50</v>
      </c>
      <c r="E55" s="36" t="s">
        <v>1272</v>
      </c>
    </row>
    <row r="56" spans="1:5" ht="12.75">
      <c r="A56" s="39" t="s">
        <v>52</v>
      </c>
      <c r="E56" s="38" t="s">
        <v>47</v>
      </c>
    </row>
    <row r="57" spans="1:16" ht="12.75">
      <c r="A57" s="25" t="s">
        <v>45</v>
      </c>
      <c s="29" t="s">
        <v>153</v>
      </c>
      <c s="29" t="s">
        <v>1273</v>
      </c>
      <c s="25" t="s">
        <v>47</v>
      </c>
      <c s="30" t="s">
        <v>1274</v>
      </c>
      <c s="31" t="s">
        <v>690</v>
      </c>
      <c s="32">
        <v>1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25.5">
      <c r="A58" s="35" t="s">
        <v>50</v>
      </c>
      <c r="E58" s="36" t="s">
        <v>1275</v>
      </c>
    </row>
    <row r="59" spans="1:5" ht="12.75">
      <c r="A59" s="39" t="s">
        <v>52</v>
      </c>
      <c r="E59" s="38" t="s">
        <v>47</v>
      </c>
    </row>
    <row r="60" spans="1:16" ht="12.75">
      <c r="A60" s="25" t="s">
        <v>45</v>
      </c>
      <c s="29" t="s">
        <v>158</v>
      </c>
      <c s="29" t="s">
        <v>1177</v>
      </c>
      <c s="25" t="s">
        <v>47</v>
      </c>
      <c s="30" t="s">
        <v>1178</v>
      </c>
      <c s="31" t="s">
        <v>690</v>
      </c>
      <c s="32">
        <v>1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38.25">
      <c r="A61" s="35" t="s">
        <v>50</v>
      </c>
      <c r="E61" s="36" t="s">
        <v>1276</v>
      </c>
    </row>
    <row r="62" spans="1:5" ht="12.75">
      <c r="A62" s="39" t="s">
        <v>52</v>
      </c>
      <c r="E62" s="38" t="s">
        <v>47</v>
      </c>
    </row>
    <row r="63" spans="1:16" ht="12.75">
      <c r="A63" s="25" t="s">
        <v>45</v>
      </c>
      <c s="29" t="s">
        <v>163</v>
      </c>
      <c s="29" t="s">
        <v>1277</v>
      </c>
      <c s="25" t="s">
        <v>63</v>
      </c>
      <c s="30" t="s">
        <v>1278</v>
      </c>
      <c s="31" t="s">
        <v>55</v>
      </c>
      <c s="32">
        <v>1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02">
      <c r="A64" s="35" t="s">
        <v>50</v>
      </c>
      <c r="E64" s="36" t="s">
        <v>1279</v>
      </c>
    </row>
    <row r="65" spans="1:5" ht="12.75">
      <c r="A65" s="39" t="s">
        <v>52</v>
      </c>
      <c r="E65" s="38" t="s">
        <v>47</v>
      </c>
    </row>
    <row r="66" spans="1:16" ht="12.75">
      <c r="A66" s="25" t="s">
        <v>45</v>
      </c>
      <c s="29" t="s">
        <v>167</v>
      </c>
      <c s="29" t="s">
        <v>1277</v>
      </c>
      <c s="25" t="s">
        <v>68</v>
      </c>
      <c s="30" t="s">
        <v>1278</v>
      </c>
      <c s="31" t="s">
        <v>55</v>
      </c>
      <c s="32">
        <v>1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89.25">
      <c r="A67" s="35" t="s">
        <v>50</v>
      </c>
      <c r="E67" s="36" t="s">
        <v>1280</v>
      </c>
    </row>
    <row r="68" spans="1:5" ht="12.75">
      <c r="A68" s="39" t="s">
        <v>52</v>
      </c>
      <c r="E68" s="38" t="s">
        <v>47</v>
      </c>
    </row>
    <row r="69" spans="1:16" ht="12.75">
      <c r="A69" s="25" t="s">
        <v>45</v>
      </c>
      <c s="29" t="s">
        <v>173</v>
      </c>
      <c s="29" t="s">
        <v>1277</v>
      </c>
      <c s="25" t="s">
        <v>1281</v>
      </c>
      <c s="30" t="s">
        <v>1278</v>
      </c>
      <c s="31" t="s">
        <v>55</v>
      </c>
      <c s="32">
        <v>2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89.25">
      <c r="A70" s="35" t="s">
        <v>50</v>
      </c>
      <c r="E70" s="36" t="s">
        <v>1282</v>
      </c>
    </row>
    <row r="71" spans="1:5" ht="12.75">
      <c r="A71" s="39" t="s">
        <v>52</v>
      </c>
      <c r="E71" s="38" t="s">
        <v>47</v>
      </c>
    </row>
    <row r="72" spans="1:16" ht="12.75">
      <c r="A72" s="25" t="s">
        <v>45</v>
      </c>
      <c s="29" t="s">
        <v>180</v>
      </c>
      <c s="29" t="s">
        <v>1283</v>
      </c>
      <c s="25" t="s">
        <v>47</v>
      </c>
      <c s="30" t="s">
        <v>1284</v>
      </c>
      <c s="31" t="s">
        <v>690</v>
      </c>
      <c s="32">
        <v>1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12.75">
      <c r="A73" s="35" t="s">
        <v>50</v>
      </c>
      <c r="E73" s="36" t="s">
        <v>1285</v>
      </c>
    </row>
    <row r="74" spans="1:5" ht="12.75">
      <c r="A74" s="37" t="s">
        <v>52</v>
      </c>
      <c r="E74" s="38" t="s">
        <v>47</v>
      </c>
    </row>
    <row r="75" spans="1:18" ht="12.75" customHeight="1">
      <c r="A75" s="6" t="s">
        <v>43</v>
      </c>
      <c s="6"/>
      <c s="44" t="s">
        <v>35</v>
      </c>
      <c s="6"/>
      <c s="27" t="s">
        <v>185</v>
      </c>
      <c s="6"/>
      <c s="6"/>
      <c s="6"/>
      <c s="45">
        <f>0+Q75</f>
      </c>
      <c r="O75">
        <f>0+R75</f>
      </c>
      <c r="Q75">
        <f>0+I76+I79</f>
      </c>
      <c>
        <f>0+O76+O79</f>
      </c>
    </row>
    <row r="76" spans="1:16" ht="12.75">
      <c r="A76" s="25" t="s">
        <v>45</v>
      </c>
      <c s="29" t="s">
        <v>186</v>
      </c>
      <c s="29" t="s">
        <v>1286</v>
      </c>
      <c s="25" t="s">
        <v>47</v>
      </c>
      <c s="30" t="s">
        <v>1287</v>
      </c>
      <c s="31" t="s">
        <v>65</v>
      </c>
      <c s="32">
        <v>30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63.75">
      <c r="A77" s="35" t="s">
        <v>50</v>
      </c>
      <c r="E77" s="36" t="s">
        <v>1288</v>
      </c>
    </row>
    <row r="78" spans="1:5" ht="12.75">
      <c r="A78" s="39" t="s">
        <v>52</v>
      </c>
      <c r="E78" s="38" t="s">
        <v>1289</v>
      </c>
    </row>
    <row r="79" spans="1:16" ht="12.75">
      <c r="A79" s="25" t="s">
        <v>45</v>
      </c>
      <c s="29" t="s">
        <v>191</v>
      </c>
      <c s="29" t="s">
        <v>1290</v>
      </c>
      <c s="25" t="s">
        <v>47</v>
      </c>
      <c s="30" t="s">
        <v>1291</v>
      </c>
      <c s="31" t="s">
        <v>65</v>
      </c>
      <c s="32">
        <v>300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63.75">
      <c r="A80" s="35" t="s">
        <v>50</v>
      </c>
      <c r="E80" s="36" t="s">
        <v>1292</v>
      </c>
    </row>
    <row r="81" spans="1:5" ht="12.75">
      <c r="A81" s="37" t="s">
        <v>52</v>
      </c>
      <c r="E81" s="38" t="s">
        <v>1293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328</v>
      </c>
      <c s="40">
        <f>0+I9+I13+I38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328</v>
      </c>
      <c s="6"/>
      <c s="18" t="s">
        <v>329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2.952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12.75">
      <c r="A12" s="37" t="s">
        <v>52</v>
      </c>
      <c r="E12" s="38" t="s">
        <v>331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0+I14+I17+I20+I23+I26+I29+I32+I35</f>
      </c>
      <c>
        <f>0+O14+O17+O20+O23+O26+O29+O32+O35</f>
      </c>
    </row>
    <row r="14" spans="1:16" ht="12.75">
      <c r="A14" s="25" t="s">
        <v>45</v>
      </c>
      <c s="29" t="s">
        <v>23</v>
      </c>
      <c s="29" t="s">
        <v>118</v>
      </c>
      <c s="25" t="s">
        <v>47</v>
      </c>
      <c s="30" t="s">
        <v>119</v>
      </c>
      <c s="31" t="s">
        <v>65</v>
      </c>
      <c s="32">
        <v>1.64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51">
      <c r="A15" s="35" t="s">
        <v>50</v>
      </c>
      <c r="E15" s="36" t="s">
        <v>307</v>
      </c>
    </row>
    <row r="16" spans="1:5" ht="12.75">
      <c r="A16" s="39" t="s">
        <v>52</v>
      </c>
      <c r="E16" s="38" t="s">
        <v>332</v>
      </c>
    </row>
    <row r="17" spans="1:16" ht="12.75">
      <c r="A17" s="25" t="s">
        <v>45</v>
      </c>
      <c s="29" t="s">
        <v>22</v>
      </c>
      <c s="29" t="s">
        <v>122</v>
      </c>
      <c s="25" t="s">
        <v>47</v>
      </c>
      <c s="30" t="s">
        <v>123</v>
      </c>
      <c s="31" t="s">
        <v>65</v>
      </c>
      <c s="32">
        <v>0.012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50</v>
      </c>
      <c r="E18" s="36" t="s">
        <v>124</v>
      </c>
    </row>
    <row r="19" spans="1:5" ht="12.75">
      <c r="A19" s="39" t="s">
        <v>52</v>
      </c>
      <c r="E19" s="38" t="s">
        <v>333</v>
      </c>
    </row>
    <row r="20" spans="1:16" ht="12.75">
      <c r="A20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1.64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310</v>
      </c>
    </row>
    <row r="22" spans="1:5" ht="12.75">
      <c r="A22" s="39" t="s">
        <v>52</v>
      </c>
      <c r="E22" s="38" t="s">
        <v>334</v>
      </c>
    </row>
    <row r="23" spans="1:16" ht="12.75">
      <c r="A23" s="25" t="s">
        <v>45</v>
      </c>
      <c s="29" t="s">
        <v>35</v>
      </c>
      <c s="29" t="s">
        <v>138</v>
      </c>
      <c s="25" t="s">
        <v>47</v>
      </c>
      <c s="30" t="s">
        <v>139</v>
      </c>
      <c s="31" t="s">
        <v>65</v>
      </c>
      <c s="32">
        <v>0.5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25.5">
      <c r="A24" s="35" t="s">
        <v>50</v>
      </c>
      <c r="E24" s="36" t="s">
        <v>140</v>
      </c>
    </row>
    <row r="25" spans="1:5" ht="12.75">
      <c r="A25" s="39" t="s">
        <v>52</v>
      </c>
      <c r="E25" s="38" t="s">
        <v>335</v>
      </c>
    </row>
    <row r="26" spans="1:16" ht="12.75">
      <c r="A26" s="25" t="s">
        <v>45</v>
      </c>
      <c s="29" t="s">
        <v>37</v>
      </c>
      <c s="29" t="s">
        <v>146</v>
      </c>
      <c s="25" t="s">
        <v>47</v>
      </c>
      <c s="30" t="s">
        <v>147</v>
      </c>
      <c s="31" t="s">
        <v>49</v>
      </c>
      <c s="32">
        <v>7.94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148</v>
      </c>
    </row>
    <row r="28" spans="1:5" ht="12.75">
      <c r="A28" s="39" t="s">
        <v>52</v>
      </c>
      <c r="E28" s="38" t="s">
        <v>336</v>
      </c>
    </row>
    <row r="29" spans="1:16" ht="12.75">
      <c r="A29" s="25" t="s">
        <v>45</v>
      </c>
      <c s="29" t="s">
        <v>71</v>
      </c>
      <c s="29" t="s">
        <v>154</v>
      </c>
      <c s="25" t="s">
        <v>47</v>
      </c>
      <c s="30" t="s">
        <v>155</v>
      </c>
      <c s="31" t="s">
        <v>49</v>
      </c>
      <c s="32">
        <v>0.08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156</v>
      </c>
    </row>
    <row r="31" spans="1:5" ht="12.75">
      <c r="A31" s="39" t="s">
        <v>52</v>
      </c>
      <c r="E31" s="38" t="s">
        <v>337</v>
      </c>
    </row>
    <row r="32" spans="1:16" ht="12.75">
      <c r="A32" s="25" t="s">
        <v>45</v>
      </c>
      <c s="29" t="s">
        <v>76</v>
      </c>
      <c s="29" t="s">
        <v>159</v>
      </c>
      <c s="25" t="s">
        <v>47</v>
      </c>
      <c s="30" t="s">
        <v>160</v>
      </c>
      <c s="31" t="s">
        <v>65</v>
      </c>
      <c s="32">
        <v>0.012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25.5">
      <c r="A33" s="35" t="s">
        <v>50</v>
      </c>
      <c r="E33" s="36" t="s">
        <v>161</v>
      </c>
    </row>
    <row r="34" spans="1:5" ht="12.75">
      <c r="A34" s="39" t="s">
        <v>52</v>
      </c>
      <c r="E34" s="38" t="s">
        <v>338</v>
      </c>
    </row>
    <row r="35" spans="1:16" ht="12.75">
      <c r="A35" s="25" t="s">
        <v>45</v>
      </c>
      <c s="29" t="s">
        <v>40</v>
      </c>
      <c s="29" t="s">
        <v>168</v>
      </c>
      <c s="25" t="s">
        <v>47</v>
      </c>
      <c s="30" t="s">
        <v>169</v>
      </c>
      <c s="31" t="s">
        <v>49</v>
      </c>
      <c s="32">
        <v>0.08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50</v>
      </c>
      <c r="E36" s="36" t="s">
        <v>170</v>
      </c>
    </row>
    <row r="37" spans="1:5" ht="25.5">
      <c r="A37" s="37" t="s">
        <v>52</v>
      </c>
      <c r="E37" s="38" t="s">
        <v>339</v>
      </c>
    </row>
    <row r="38" spans="1:18" ht="12.75" customHeight="1">
      <c r="A38" s="6" t="s">
        <v>43</v>
      </c>
      <c s="6"/>
      <c s="44" t="s">
        <v>35</v>
      </c>
      <c s="6"/>
      <c s="27" t="s">
        <v>185</v>
      </c>
      <c s="6"/>
      <c s="6"/>
      <c s="6"/>
      <c s="45">
        <f>0+Q38</f>
      </c>
      <c r="O38">
        <f>0+R38</f>
      </c>
      <c r="Q38">
        <f>0+I39+I42+I45+I48+I51+I54</f>
      </c>
      <c>
        <f>0+O39+O42+O45+O48+O51+O54</f>
      </c>
    </row>
    <row r="39" spans="1:16" ht="12.75">
      <c r="A39" s="25" t="s">
        <v>45</v>
      </c>
      <c s="29" t="s">
        <v>42</v>
      </c>
      <c s="29" t="s">
        <v>317</v>
      </c>
      <c s="25" t="s">
        <v>47</v>
      </c>
      <c s="30" t="s">
        <v>318</v>
      </c>
      <c s="31" t="s">
        <v>49</v>
      </c>
      <c s="32">
        <v>5.668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51">
      <c r="A40" s="35" t="s">
        <v>50</v>
      </c>
      <c r="E40" s="36" t="s">
        <v>319</v>
      </c>
    </row>
    <row r="41" spans="1:5" ht="12.75">
      <c r="A41" s="39" t="s">
        <v>52</v>
      </c>
      <c r="E41" s="38" t="s">
        <v>340</v>
      </c>
    </row>
    <row r="42" spans="1:16" ht="12.75">
      <c r="A42" s="25" t="s">
        <v>45</v>
      </c>
      <c s="29" t="s">
        <v>130</v>
      </c>
      <c s="29" t="s">
        <v>192</v>
      </c>
      <c s="25" t="s">
        <v>47</v>
      </c>
      <c s="30" t="s">
        <v>193</v>
      </c>
      <c s="31" t="s">
        <v>49</v>
      </c>
      <c s="32">
        <v>7.28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321</v>
      </c>
    </row>
    <row r="44" spans="1:5" ht="12.75">
      <c r="A44" s="39" t="s">
        <v>52</v>
      </c>
      <c r="E44" s="38" t="s">
        <v>341</v>
      </c>
    </row>
    <row r="45" spans="1:16" ht="12.75">
      <c r="A45" s="25" t="s">
        <v>45</v>
      </c>
      <c s="29" t="s">
        <v>132</v>
      </c>
      <c s="29" t="s">
        <v>207</v>
      </c>
      <c s="25" t="s">
        <v>47</v>
      </c>
      <c s="30" t="s">
        <v>208</v>
      </c>
      <c s="31" t="s">
        <v>49</v>
      </c>
      <c s="32">
        <v>5.668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323</v>
      </c>
    </row>
    <row r="47" spans="1:5" ht="12.75">
      <c r="A47" s="39" t="s">
        <v>52</v>
      </c>
      <c r="E47" s="38" t="s">
        <v>340</v>
      </c>
    </row>
    <row r="48" spans="1:16" ht="12.75">
      <c r="A48" s="25" t="s">
        <v>45</v>
      </c>
      <c s="29" t="s">
        <v>137</v>
      </c>
      <c s="29" t="s">
        <v>211</v>
      </c>
      <c s="25" t="s">
        <v>47</v>
      </c>
      <c s="30" t="s">
        <v>212</v>
      </c>
      <c s="31" t="s">
        <v>49</v>
      </c>
      <c s="32">
        <v>5.408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51">
      <c r="A49" s="35" t="s">
        <v>50</v>
      </c>
      <c r="E49" s="36" t="s">
        <v>324</v>
      </c>
    </row>
    <row r="50" spans="1:5" ht="12.75">
      <c r="A50" s="39" t="s">
        <v>52</v>
      </c>
      <c r="E50" s="38" t="s">
        <v>342</v>
      </c>
    </row>
    <row r="51" spans="1:16" ht="12.75">
      <c r="A51" s="25" t="s">
        <v>45</v>
      </c>
      <c s="29" t="s">
        <v>142</v>
      </c>
      <c s="29" t="s">
        <v>219</v>
      </c>
      <c s="25" t="s">
        <v>47</v>
      </c>
      <c s="30" t="s">
        <v>220</v>
      </c>
      <c s="31" t="s">
        <v>49</v>
      </c>
      <c s="32">
        <v>5.2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25.5">
      <c r="A52" s="35" t="s">
        <v>50</v>
      </c>
      <c r="E52" s="36" t="s">
        <v>221</v>
      </c>
    </row>
    <row r="53" spans="1:5" ht="12.75">
      <c r="A53" s="39" t="s">
        <v>52</v>
      </c>
      <c r="E53" s="38" t="s">
        <v>343</v>
      </c>
    </row>
    <row r="54" spans="1:16" ht="12.75">
      <c r="A54" s="25" t="s">
        <v>45</v>
      </c>
      <c s="29" t="s">
        <v>145</v>
      </c>
      <c s="29" t="s">
        <v>224</v>
      </c>
      <c s="25" t="s">
        <v>47</v>
      </c>
      <c s="30" t="s">
        <v>225</v>
      </c>
      <c s="31" t="s">
        <v>49</v>
      </c>
      <c s="32">
        <v>5.408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51">
      <c r="A55" s="35" t="s">
        <v>50</v>
      </c>
      <c r="E55" s="36" t="s">
        <v>327</v>
      </c>
    </row>
    <row r="56" spans="1:5" ht="12.75">
      <c r="A56" s="37" t="s">
        <v>52</v>
      </c>
      <c r="E56" s="38" t="s">
        <v>342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344</v>
      </c>
      <c s="40">
        <f>0+I9+I13+I35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344</v>
      </c>
      <c s="6"/>
      <c s="18" t="s">
        <v>345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7.98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12.75">
      <c r="A12" s="37" t="s">
        <v>52</v>
      </c>
      <c r="E12" s="38" t="s">
        <v>347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</f>
      </c>
      <c>
        <f>0+O14+O17+O20+O23+O26+O29+O32</f>
      </c>
    </row>
    <row r="14" spans="1:16" ht="25.5">
      <c r="A14" s="25" t="s">
        <v>45</v>
      </c>
      <c s="29" t="s">
        <v>23</v>
      </c>
      <c s="29" t="s">
        <v>97</v>
      </c>
      <c s="25" t="s">
        <v>47</v>
      </c>
      <c s="30" t="s">
        <v>98</v>
      </c>
      <c s="31" t="s">
        <v>65</v>
      </c>
      <c s="32">
        <v>3.8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51">
      <c r="A15" s="35" t="s">
        <v>50</v>
      </c>
      <c r="E15" s="36" t="s">
        <v>99</v>
      </c>
    </row>
    <row r="16" spans="1:5" ht="25.5">
      <c r="A16" s="39" t="s">
        <v>52</v>
      </c>
      <c r="E16" s="38" t="s">
        <v>348</v>
      </c>
    </row>
    <row r="17" spans="1:16" ht="12.75">
      <c r="A17" s="25" t="s">
        <v>45</v>
      </c>
      <c s="29" t="s">
        <v>22</v>
      </c>
      <c s="29" t="s">
        <v>122</v>
      </c>
      <c s="25" t="s">
        <v>47</v>
      </c>
      <c s="30" t="s">
        <v>123</v>
      </c>
      <c s="31" t="s">
        <v>65</v>
      </c>
      <c s="32">
        <v>0.887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50</v>
      </c>
      <c r="E18" s="36" t="s">
        <v>124</v>
      </c>
    </row>
    <row r="19" spans="1:5" ht="12.75">
      <c r="A19" s="39" t="s">
        <v>52</v>
      </c>
      <c r="E19" s="38" t="s">
        <v>349</v>
      </c>
    </row>
    <row r="20" spans="1:16" ht="12.75">
      <c r="A20" s="25" t="s">
        <v>45</v>
      </c>
      <c s="29" t="s">
        <v>33</v>
      </c>
      <c s="29" t="s">
        <v>138</v>
      </c>
      <c s="25" t="s">
        <v>47</v>
      </c>
      <c s="30" t="s">
        <v>139</v>
      </c>
      <c s="31" t="s">
        <v>65</v>
      </c>
      <c s="32">
        <v>0.7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25.5">
      <c r="A21" s="35" t="s">
        <v>50</v>
      </c>
      <c r="E21" s="36" t="s">
        <v>140</v>
      </c>
    </row>
    <row r="22" spans="1:5" ht="12.75">
      <c r="A22" s="39" t="s">
        <v>52</v>
      </c>
      <c r="E22" s="38" t="s">
        <v>350</v>
      </c>
    </row>
    <row r="23" spans="1:16" ht="12.75">
      <c r="A23" s="25" t="s">
        <v>45</v>
      </c>
      <c s="29" t="s">
        <v>35</v>
      </c>
      <c s="29" t="s">
        <v>146</v>
      </c>
      <c s="25" t="s">
        <v>47</v>
      </c>
      <c s="30" t="s">
        <v>147</v>
      </c>
      <c s="31" t="s">
        <v>49</v>
      </c>
      <c s="32">
        <v>29.15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148</v>
      </c>
    </row>
    <row r="25" spans="1:5" ht="12.75">
      <c r="A25" s="39" t="s">
        <v>52</v>
      </c>
      <c r="E25" s="38" t="s">
        <v>351</v>
      </c>
    </row>
    <row r="26" spans="1:16" ht="12.75">
      <c r="A26" s="25" t="s">
        <v>45</v>
      </c>
      <c s="29" t="s">
        <v>37</v>
      </c>
      <c s="29" t="s">
        <v>154</v>
      </c>
      <c s="25" t="s">
        <v>47</v>
      </c>
      <c s="30" t="s">
        <v>155</v>
      </c>
      <c s="31" t="s">
        <v>49</v>
      </c>
      <c s="32">
        <v>5.91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156</v>
      </c>
    </row>
    <row r="28" spans="1:5" ht="12.75">
      <c r="A28" s="39" t="s">
        <v>52</v>
      </c>
      <c r="E28" s="38" t="s">
        <v>352</v>
      </c>
    </row>
    <row r="29" spans="1:16" ht="12.75">
      <c r="A29" s="25" t="s">
        <v>45</v>
      </c>
      <c s="29" t="s">
        <v>71</v>
      </c>
      <c s="29" t="s">
        <v>159</v>
      </c>
      <c s="25" t="s">
        <v>47</v>
      </c>
      <c s="30" t="s">
        <v>160</v>
      </c>
      <c s="31" t="s">
        <v>65</v>
      </c>
      <c s="32">
        <v>0.887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161</v>
      </c>
    </row>
    <row r="31" spans="1:5" ht="12.75">
      <c r="A31" s="39" t="s">
        <v>52</v>
      </c>
      <c r="E31" s="38" t="s">
        <v>353</v>
      </c>
    </row>
    <row r="32" spans="1:16" ht="12.75">
      <c r="A32" s="25" t="s">
        <v>45</v>
      </c>
      <c s="29" t="s">
        <v>76</v>
      </c>
      <c s="29" t="s">
        <v>168</v>
      </c>
      <c s="25" t="s">
        <v>47</v>
      </c>
      <c s="30" t="s">
        <v>169</v>
      </c>
      <c s="31" t="s">
        <v>49</v>
      </c>
      <c s="32">
        <v>5.91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12.75">
      <c r="A33" s="35" t="s">
        <v>50</v>
      </c>
      <c r="E33" s="36" t="s">
        <v>170</v>
      </c>
    </row>
    <row r="34" spans="1:5" ht="25.5">
      <c r="A34" s="37" t="s">
        <v>52</v>
      </c>
      <c r="E34" s="38" t="s">
        <v>354</v>
      </c>
    </row>
    <row r="35" spans="1:18" ht="12.75" customHeight="1">
      <c r="A35" s="6" t="s">
        <v>43</v>
      </c>
      <c s="6"/>
      <c s="44" t="s">
        <v>35</v>
      </c>
      <c s="6"/>
      <c s="27" t="s">
        <v>185</v>
      </c>
      <c s="6"/>
      <c s="6"/>
      <c s="6"/>
      <c s="45">
        <f>0+Q35</f>
      </c>
      <c r="O35">
        <f>0+R35</f>
      </c>
      <c r="Q35">
        <f>0+I36+I39+I42+I45+I48+I51</f>
      </c>
      <c>
        <f>0+O36+O39+O42+O45+O48+O51</f>
      </c>
    </row>
    <row r="36" spans="1:16" ht="12.75">
      <c r="A36" s="25" t="s">
        <v>45</v>
      </c>
      <c s="29" t="s">
        <v>40</v>
      </c>
      <c s="29" t="s">
        <v>317</v>
      </c>
      <c s="25" t="s">
        <v>47</v>
      </c>
      <c s="30" t="s">
        <v>318</v>
      </c>
      <c s="31" t="s">
        <v>49</v>
      </c>
      <c s="32">
        <v>20.819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51">
      <c r="A37" s="35" t="s">
        <v>50</v>
      </c>
      <c r="E37" s="36" t="s">
        <v>319</v>
      </c>
    </row>
    <row r="38" spans="1:5" ht="12.75">
      <c r="A38" s="39" t="s">
        <v>52</v>
      </c>
      <c r="E38" s="38" t="s">
        <v>355</v>
      </c>
    </row>
    <row r="39" spans="1:16" ht="12.75">
      <c r="A39" s="25" t="s">
        <v>45</v>
      </c>
      <c s="29" t="s">
        <v>42</v>
      </c>
      <c s="29" t="s">
        <v>192</v>
      </c>
      <c s="25" t="s">
        <v>47</v>
      </c>
      <c s="30" t="s">
        <v>193</v>
      </c>
      <c s="31" t="s">
        <v>49</v>
      </c>
      <c s="32">
        <v>26.74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51">
      <c r="A40" s="35" t="s">
        <v>50</v>
      </c>
      <c r="E40" s="36" t="s">
        <v>321</v>
      </c>
    </row>
    <row r="41" spans="1:5" ht="12.75">
      <c r="A41" s="39" t="s">
        <v>52</v>
      </c>
      <c r="E41" s="38" t="s">
        <v>356</v>
      </c>
    </row>
    <row r="42" spans="1:16" ht="12.75">
      <c r="A42" s="25" t="s">
        <v>45</v>
      </c>
      <c s="29" t="s">
        <v>130</v>
      </c>
      <c s="29" t="s">
        <v>207</v>
      </c>
      <c s="25" t="s">
        <v>47</v>
      </c>
      <c s="30" t="s">
        <v>208</v>
      </c>
      <c s="31" t="s">
        <v>49</v>
      </c>
      <c s="32">
        <v>20.819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323</v>
      </c>
    </row>
    <row r="44" spans="1:5" ht="12.75">
      <c r="A44" s="39" t="s">
        <v>52</v>
      </c>
      <c r="E44" s="38" t="s">
        <v>355</v>
      </c>
    </row>
    <row r="45" spans="1:16" ht="12.75">
      <c r="A45" s="25" t="s">
        <v>45</v>
      </c>
      <c s="29" t="s">
        <v>132</v>
      </c>
      <c s="29" t="s">
        <v>211</v>
      </c>
      <c s="25" t="s">
        <v>47</v>
      </c>
      <c s="30" t="s">
        <v>212</v>
      </c>
      <c s="31" t="s">
        <v>49</v>
      </c>
      <c s="32">
        <v>19.864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324</v>
      </c>
    </row>
    <row r="47" spans="1:5" ht="12.75">
      <c r="A47" s="39" t="s">
        <v>52</v>
      </c>
      <c r="E47" s="38" t="s">
        <v>357</v>
      </c>
    </row>
    <row r="48" spans="1:16" ht="12.75">
      <c r="A48" s="25" t="s">
        <v>45</v>
      </c>
      <c s="29" t="s">
        <v>137</v>
      </c>
      <c s="29" t="s">
        <v>219</v>
      </c>
      <c s="25" t="s">
        <v>47</v>
      </c>
      <c s="30" t="s">
        <v>220</v>
      </c>
      <c s="31" t="s">
        <v>49</v>
      </c>
      <c s="32">
        <v>19.1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25.5">
      <c r="A49" s="35" t="s">
        <v>50</v>
      </c>
      <c r="E49" s="36" t="s">
        <v>221</v>
      </c>
    </row>
    <row r="50" spans="1:5" ht="12.75">
      <c r="A50" s="39" t="s">
        <v>52</v>
      </c>
      <c r="E50" s="38" t="s">
        <v>358</v>
      </c>
    </row>
    <row r="51" spans="1:16" ht="12.75">
      <c r="A51" s="25" t="s">
        <v>45</v>
      </c>
      <c s="29" t="s">
        <v>142</v>
      </c>
      <c s="29" t="s">
        <v>224</v>
      </c>
      <c s="25" t="s">
        <v>47</v>
      </c>
      <c s="30" t="s">
        <v>225</v>
      </c>
      <c s="31" t="s">
        <v>49</v>
      </c>
      <c s="32">
        <v>19.864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327</v>
      </c>
    </row>
    <row r="53" spans="1:5" ht="12.75">
      <c r="A53" s="37" t="s">
        <v>52</v>
      </c>
      <c r="E53" s="38" t="s">
        <v>357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0+O10+O14+O66+O91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359</v>
      </c>
      <c s="40">
        <f>0+I10+I14+I66+I91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2" t="s">
        <v>80</v>
      </c>
      <c s="13" t="s">
        <v>359</v>
      </c>
      <c s="1"/>
      <c s="14" t="s">
        <v>360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361</v>
      </c>
      <c s="16" t="s">
        <v>18</v>
      </c>
      <c s="17" t="s">
        <v>359</v>
      </c>
      <c s="6"/>
      <c s="18" t="s">
        <v>362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87</v>
      </c>
      <c s="19"/>
      <c s="19"/>
      <c s="19"/>
      <c s="28">
        <f>0+Q10</f>
      </c>
      <c r="O10">
        <f>0+R10</f>
      </c>
      <c r="Q10">
        <f>0+I11</f>
      </c>
      <c>
        <f>0+O11</f>
      </c>
    </row>
    <row r="11" spans="1:16" ht="12.75">
      <c r="A11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223.02</v>
      </c>
      <c s="33">
        <v>0</v>
      </c>
      <c s="34">
        <f>ROUND(ROUND(H11,2)*ROUND(G11,3),2)</f>
      </c>
      <c r="O11">
        <f>(I11*21)/100</f>
      </c>
      <c t="s">
        <v>23</v>
      </c>
    </row>
    <row r="12" spans="1:5" ht="25.5">
      <c r="A12" s="35" t="s">
        <v>50</v>
      </c>
      <c r="E12" s="36" t="s">
        <v>91</v>
      </c>
    </row>
    <row r="13" spans="1:5" ht="12.75">
      <c r="A13" s="37" t="s">
        <v>52</v>
      </c>
      <c r="E13" s="38" t="s">
        <v>365</v>
      </c>
    </row>
    <row r="14" spans="1:18" ht="12.75" customHeight="1">
      <c r="A14" s="6" t="s">
        <v>43</v>
      </c>
      <c s="6"/>
      <c s="44" t="s">
        <v>29</v>
      </c>
      <c s="6"/>
      <c s="27" t="s">
        <v>44</v>
      </c>
      <c s="6"/>
      <c s="6"/>
      <c s="6"/>
      <c s="45">
        <f>0+Q14</f>
      </c>
      <c r="O14">
        <f>0+R14</f>
      </c>
      <c r="Q14">
        <f>0+I15+I18+I21+I24+I27+I30+I33+I36+I39+I42+I45+I48+I51+I54+I57+I60+I63</f>
      </c>
      <c>
        <f>0+O15+O18+O21+O24+O27+O30+O33+O36+O39+O42+O45+O48+O51+O54+O57+O60+O63</f>
      </c>
    </row>
    <row r="15" spans="1:16" ht="25.5">
      <c r="A15" s="25" t="s">
        <v>45</v>
      </c>
      <c s="29" t="s">
        <v>23</v>
      </c>
      <c s="29" t="s">
        <v>93</v>
      </c>
      <c s="25" t="s">
        <v>47</v>
      </c>
      <c s="30" t="s">
        <v>94</v>
      </c>
      <c s="31" t="s">
        <v>65</v>
      </c>
      <c s="32">
        <v>20.71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76.5">
      <c r="A16" s="35" t="s">
        <v>50</v>
      </c>
      <c r="E16" s="36" t="s">
        <v>95</v>
      </c>
    </row>
    <row r="17" spans="1:5" ht="25.5">
      <c r="A17" s="39" t="s">
        <v>52</v>
      </c>
      <c r="E17" s="38" t="s">
        <v>366</v>
      </c>
    </row>
    <row r="18" spans="1:16" ht="12.75">
      <c r="A18" s="25" t="s">
        <v>45</v>
      </c>
      <c s="29" t="s">
        <v>22</v>
      </c>
      <c s="29" t="s">
        <v>101</v>
      </c>
      <c s="25" t="s">
        <v>47</v>
      </c>
      <c s="30" t="s">
        <v>102</v>
      </c>
      <c s="31" t="s">
        <v>65</v>
      </c>
      <c s="32">
        <v>17.509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76.5">
      <c r="A19" s="35" t="s">
        <v>50</v>
      </c>
      <c r="E19" s="36" t="s">
        <v>103</v>
      </c>
    </row>
    <row r="20" spans="1:5" ht="63.75">
      <c r="A20" s="39" t="s">
        <v>52</v>
      </c>
      <c r="E20" s="38" t="s">
        <v>367</v>
      </c>
    </row>
    <row r="21" spans="1:16" ht="12.75">
      <c r="A21" s="25" t="s">
        <v>45</v>
      </c>
      <c s="29" t="s">
        <v>33</v>
      </c>
      <c s="29" t="s">
        <v>105</v>
      </c>
      <c s="25" t="s">
        <v>47</v>
      </c>
      <c s="30" t="s">
        <v>106</v>
      </c>
      <c s="31" t="s">
        <v>65</v>
      </c>
      <c s="32">
        <v>1.65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38.25">
      <c r="A22" s="35" t="s">
        <v>50</v>
      </c>
      <c r="E22" s="36" t="s">
        <v>107</v>
      </c>
    </row>
    <row r="23" spans="1:5" ht="12.75">
      <c r="A23" s="39" t="s">
        <v>52</v>
      </c>
      <c r="E23" s="38" t="s">
        <v>368</v>
      </c>
    </row>
    <row r="24" spans="1:16" ht="12.75">
      <c r="A24" s="25" t="s">
        <v>45</v>
      </c>
      <c s="29" t="s">
        <v>35</v>
      </c>
      <c s="29" t="s">
        <v>109</v>
      </c>
      <c s="25" t="s">
        <v>47</v>
      </c>
      <c s="30" t="s">
        <v>110</v>
      </c>
      <c s="31" t="s">
        <v>65</v>
      </c>
      <c s="32">
        <v>14.758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76.5">
      <c r="A25" s="35" t="s">
        <v>50</v>
      </c>
      <c r="E25" s="36" t="s">
        <v>111</v>
      </c>
    </row>
    <row r="26" spans="1:5" ht="63.75">
      <c r="A26" s="39" t="s">
        <v>52</v>
      </c>
      <c r="E26" s="38" t="s">
        <v>369</v>
      </c>
    </row>
    <row r="27" spans="1:16" ht="12.75">
      <c r="A27" s="25" t="s">
        <v>45</v>
      </c>
      <c s="29" t="s">
        <v>37</v>
      </c>
      <c s="29" t="s">
        <v>113</v>
      </c>
      <c s="25" t="s">
        <v>47</v>
      </c>
      <c s="30" t="s">
        <v>114</v>
      </c>
      <c s="31" t="s">
        <v>115</v>
      </c>
      <c s="32">
        <v>203.66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116</v>
      </c>
    </row>
    <row r="29" spans="1:5" ht="12.75">
      <c r="A29" s="39" t="s">
        <v>52</v>
      </c>
      <c r="E29" s="38" t="s">
        <v>370</v>
      </c>
    </row>
    <row r="30" spans="1:16" ht="12.75">
      <c r="A30" s="25" t="s">
        <v>45</v>
      </c>
      <c s="29" t="s">
        <v>71</v>
      </c>
      <c s="29" t="s">
        <v>118</v>
      </c>
      <c s="25" t="s">
        <v>47</v>
      </c>
      <c s="30" t="s">
        <v>119</v>
      </c>
      <c s="31" t="s">
        <v>65</v>
      </c>
      <c s="32">
        <v>123.9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51">
      <c r="A31" s="35" t="s">
        <v>50</v>
      </c>
      <c r="E31" s="36" t="s">
        <v>307</v>
      </c>
    </row>
    <row r="32" spans="1:5" ht="12.75">
      <c r="A32" s="39" t="s">
        <v>52</v>
      </c>
      <c r="E32" s="38" t="s">
        <v>371</v>
      </c>
    </row>
    <row r="33" spans="1:16" ht="12.75">
      <c r="A33" s="25" t="s">
        <v>45</v>
      </c>
      <c s="29" t="s">
        <v>76</v>
      </c>
      <c s="29" t="s">
        <v>122</v>
      </c>
      <c s="25" t="s">
        <v>47</v>
      </c>
      <c s="30" t="s">
        <v>123</v>
      </c>
      <c s="31" t="s">
        <v>65</v>
      </c>
      <c s="32">
        <v>26.807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50</v>
      </c>
      <c r="E34" s="36" t="s">
        <v>124</v>
      </c>
    </row>
    <row r="35" spans="1:5" ht="12.75">
      <c r="A35" s="39" t="s">
        <v>52</v>
      </c>
      <c r="E35" s="38" t="s">
        <v>372</v>
      </c>
    </row>
    <row r="36" spans="1:16" ht="12.75">
      <c r="A36" s="25" t="s">
        <v>45</v>
      </c>
      <c s="29" t="s">
        <v>40</v>
      </c>
      <c s="29" t="s">
        <v>126</v>
      </c>
      <c s="25" t="s">
        <v>47</v>
      </c>
      <c s="30" t="s">
        <v>127</v>
      </c>
      <c s="31" t="s">
        <v>65</v>
      </c>
      <c s="32">
        <v>38.219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128</v>
      </c>
    </row>
    <row r="38" spans="1:5" ht="51">
      <c r="A38" s="39" t="s">
        <v>52</v>
      </c>
      <c r="E38" s="38" t="s">
        <v>373</v>
      </c>
    </row>
    <row r="39" spans="1:16" ht="12.75">
      <c r="A39" s="25" t="s">
        <v>45</v>
      </c>
      <c s="29" t="s">
        <v>42</v>
      </c>
      <c s="29" t="s">
        <v>77</v>
      </c>
      <c s="25" t="s">
        <v>47</v>
      </c>
      <c s="30" t="s">
        <v>78</v>
      </c>
      <c s="31" t="s">
        <v>65</v>
      </c>
      <c s="32">
        <v>123.9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310</v>
      </c>
    </row>
    <row r="41" spans="1:5" ht="12.75">
      <c r="A41" s="39" t="s">
        <v>52</v>
      </c>
      <c r="E41" s="38" t="s">
        <v>374</v>
      </c>
    </row>
    <row r="42" spans="1:16" ht="12.75">
      <c r="A42" s="25" t="s">
        <v>45</v>
      </c>
      <c s="29" t="s">
        <v>130</v>
      </c>
      <c s="29" t="s">
        <v>133</v>
      </c>
      <c s="25" t="s">
        <v>47</v>
      </c>
      <c s="30" t="s">
        <v>134</v>
      </c>
      <c s="31" t="s">
        <v>65</v>
      </c>
      <c s="32">
        <v>49.395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135</v>
      </c>
    </row>
    <row r="44" spans="1:5" ht="51">
      <c r="A44" s="39" t="s">
        <v>52</v>
      </c>
      <c r="E44" s="38" t="s">
        <v>375</v>
      </c>
    </row>
    <row r="45" spans="1:16" ht="12.75">
      <c r="A45" s="25" t="s">
        <v>45</v>
      </c>
      <c s="29" t="s">
        <v>132</v>
      </c>
      <c s="29" t="s">
        <v>138</v>
      </c>
      <c s="25" t="s">
        <v>63</v>
      </c>
      <c s="30" t="s">
        <v>139</v>
      </c>
      <c s="31" t="s">
        <v>65</v>
      </c>
      <c s="32">
        <v>64.25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25.5">
      <c r="A46" s="35" t="s">
        <v>50</v>
      </c>
      <c r="E46" s="36" t="s">
        <v>140</v>
      </c>
    </row>
    <row r="47" spans="1:5" ht="12.75">
      <c r="A47" s="39" t="s">
        <v>52</v>
      </c>
      <c r="E47" s="38" t="s">
        <v>376</v>
      </c>
    </row>
    <row r="48" spans="1:16" ht="12.75">
      <c r="A48" s="25" t="s">
        <v>45</v>
      </c>
      <c s="29" t="s">
        <v>137</v>
      </c>
      <c s="29" t="s">
        <v>138</v>
      </c>
      <c s="25" t="s">
        <v>68</v>
      </c>
      <c s="30" t="s">
        <v>139</v>
      </c>
      <c s="31" t="s">
        <v>65</v>
      </c>
      <c s="32">
        <v>3.63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25.5">
      <c r="A49" s="35" t="s">
        <v>50</v>
      </c>
      <c r="E49" s="36" t="s">
        <v>143</v>
      </c>
    </row>
    <row r="50" spans="1:5" ht="12.75">
      <c r="A50" s="39" t="s">
        <v>52</v>
      </c>
      <c r="E50" s="38" t="s">
        <v>377</v>
      </c>
    </row>
    <row r="51" spans="1:16" ht="12.75">
      <c r="A51" s="25" t="s">
        <v>45</v>
      </c>
      <c s="29" t="s">
        <v>142</v>
      </c>
      <c s="29" t="s">
        <v>146</v>
      </c>
      <c s="25" t="s">
        <v>63</v>
      </c>
      <c s="30" t="s">
        <v>147</v>
      </c>
      <c s="31" t="s">
        <v>49</v>
      </c>
      <c s="32">
        <v>123.05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148</v>
      </c>
    </row>
    <row r="53" spans="1:5" ht="12.75">
      <c r="A53" s="39" t="s">
        <v>52</v>
      </c>
      <c r="E53" s="38" t="s">
        <v>378</v>
      </c>
    </row>
    <row r="54" spans="1:16" ht="12.75">
      <c r="A54" s="25" t="s">
        <v>45</v>
      </c>
      <c s="29" t="s">
        <v>145</v>
      </c>
      <c s="29" t="s">
        <v>146</v>
      </c>
      <c s="25" t="s">
        <v>68</v>
      </c>
      <c s="30" t="s">
        <v>147</v>
      </c>
      <c s="31" t="s">
        <v>49</v>
      </c>
      <c s="32">
        <v>138.19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151</v>
      </c>
    </row>
    <row r="56" spans="1:5" ht="12.75">
      <c r="A56" s="39" t="s">
        <v>52</v>
      </c>
      <c r="E56" s="38" t="s">
        <v>379</v>
      </c>
    </row>
    <row r="57" spans="1:16" ht="12.75">
      <c r="A57" s="25" t="s">
        <v>45</v>
      </c>
      <c s="29" t="s">
        <v>150</v>
      </c>
      <c s="29" t="s">
        <v>154</v>
      </c>
      <c s="25" t="s">
        <v>47</v>
      </c>
      <c s="30" t="s">
        <v>155</v>
      </c>
      <c s="31" t="s">
        <v>49</v>
      </c>
      <c s="32">
        <v>178.71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156</v>
      </c>
    </row>
    <row r="59" spans="1:5" ht="12.75">
      <c r="A59" s="39" t="s">
        <v>52</v>
      </c>
      <c r="E59" s="38" t="s">
        <v>380</v>
      </c>
    </row>
    <row r="60" spans="1:16" ht="12.75">
      <c r="A60" s="25" t="s">
        <v>45</v>
      </c>
      <c s="29" t="s">
        <v>153</v>
      </c>
      <c s="29" t="s">
        <v>159</v>
      </c>
      <c s="25" t="s">
        <v>47</v>
      </c>
      <c s="30" t="s">
        <v>160</v>
      </c>
      <c s="31" t="s">
        <v>65</v>
      </c>
      <c s="32">
        <v>26.807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25.5">
      <c r="A61" s="35" t="s">
        <v>50</v>
      </c>
      <c r="E61" s="36" t="s">
        <v>161</v>
      </c>
    </row>
    <row r="62" spans="1:5" ht="12.75">
      <c r="A62" s="39" t="s">
        <v>52</v>
      </c>
      <c r="E62" s="38" t="s">
        <v>381</v>
      </c>
    </row>
    <row r="63" spans="1:16" ht="12.75">
      <c r="A63" s="25" t="s">
        <v>45</v>
      </c>
      <c s="29" t="s">
        <v>158</v>
      </c>
      <c s="29" t="s">
        <v>168</v>
      </c>
      <c s="25" t="s">
        <v>47</v>
      </c>
      <c s="30" t="s">
        <v>169</v>
      </c>
      <c s="31" t="s">
        <v>49</v>
      </c>
      <c s="32">
        <v>178.71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170</v>
      </c>
    </row>
    <row r="65" spans="1:5" ht="25.5">
      <c r="A65" s="37" t="s">
        <v>52</v>
      </c>
      <c r="E65" s="38" t="s">
        <v>382</v>
      </c>
    </row>
    <row r="66" spans="1:18" ht="12.75" customHeight="1">
      <c r="A66" s="6" t="s">
        <v>43</v>
      </c>
      <c s="6"/>
      <c s="44" t="s">
        <v>35</v>
      </c>
      <c s="6"/>
      <c s="27" t="s">
        <v>185</v>
      </c>
      <c s="6"/>
      <c s="6"/>
      <c s="6"/>
      <c s="45">
        <f>0+Q66</f>
      </c>
      <c r="O66">
        <f>0+R66</f>
      </c>
      <c r="Q66">
        <f>0+I67+I70+I73+I76+I79+I82+I85+I88</f>
      </c>
      <c>
        <f>0+O67+O70+O73+O76+O79+O82+O85+O88</f>
      </c>
    </row>
    <row r="67" spans="1:16" ht="12.75">
      <c r="A67" s="25" t="s">
        <v>45</v>
      </c>
      <c s="29" t="s">
        <v>163</v>
      </c>
      <c s="29" t="s">
        <v>317</v>
      </c>
      <c s="25" t="s">
        <v>47</v>
      </c>
      <c s="30" t="s">
        <v>318</v>
      </c>
      <c s="31" t="s">
        <v>49</v>
      </c>
      <c s="32">
        <v>94.656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51">
      <c r="A68" s="35" t="s">
        <v>50</v>
      </c>
      <c r="E68" s="36" t="s">
        <v>319</v>
      </c>
    </row>
    <row r="69" spans="1:5" ht="12.75">
      <c r="A69" s="39" t="s">
        <v>52</v>
      </c>
      <c r="E69" s="38" t="s">
        <v>383</v>
      </c>
    </row>
    <row r="70" spans="1:16" ht="12.75">
      <c r="A70" s="25" t="s">
        <v>45</v>
      </c>
      <c s="29" t="s">
        <v>167</v>
      </c>
      <c s="29" t="s">
        <v>192</v>
      </c>
      <c s="25" t="s">
        <v>47</v>
      </c>
      <c s="30" t="s">
        <v>193</v>
      </c>
      <c s="31" t="s">
        <v>49</v>
      </c>
      <c s="32">
        <v>121.576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51">
      <c r="A71" s="35" t="s">
        <v>50</v>
      </c>
      <c r="E71" s="36" t="s">
        <v>321</v>
      </c>
    </row>
    <row r="72" spans="1:5" ht="12.75">
      <c r="A72" s="39" t="s">
        <v>52</v>
      </c>
      <c r="E72" s="38" t="s">
        <v>384</v>
      </c>
    </row>
    <row r="73" spans="1:16" ht="12.75">
      <c r="A73" s="25" t="s">
        <v>45</v>
      </c>
      <c s="29" t="s">
        <v>173</v>
      </c>
      <c s="29" t="s">
        <v>197</v>
      </c>
      <c s="25" t="s">
        <v>47</v>
      </c>
      <c s="30" t="s">
        <v>198</v>
      </c>
      <c s="31" t="s">
        <v>65</v>
      </c>
      <c s="32">
        <v>49.395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51">
      <c r="A74" s="35" t="s">
        <v>50</v>
      </c>
      <c r="E74" s="36" t="s">
        <v>199</v>
      </c>
    </row>
    <row r="75" spans="1:5" ht="25.5">
      <c r="A75" s="39" t="s">
        <v>52</v>
      </c>
      <c r="E75" s="38" t="s">
        <v>385</v>
      </c>
    </row>
    <row r="76" spans="1:16" ht="12.75">
      <c r="A76" s="25" t="s">
        <v>45</v>
      </c>
      <c s="29" t="s">
        <v>180</v>
      </c>
      <c s="29" t="s">
        <v>202</v>
      </c>
      <c s="25" t="s">
        <v>47</v>
      </c>
      <c s="30" t="s">
        <v>203</v>
      </c>
      <c s="31" t="s">
        <v>49</v>
      </c>
      <c s="32">
        <v>11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51">
      <c r="A77" s="35" t="s">
        <v>50</v>
      </c>
      <c r="E77" s="36" t="s">
        <v>204</v>
      </c>
    </row>
    <row r="78" spans="1:5" ht="12.75">
      <c r="A78" s="39" t="s">
        <v>52</v>
      </c>
      <c r="E78" s="38" t="s">
        <v>386</v>
      </c>
    </row>
    <row r="79" spans="1:16" ht="12.75">
      <c r="A79" s="25" t="s">
        <v>45</v>
      </c>
      <c s="29" t="s">
        <v>186</v>
      </c>
      <c s="29" t="s">
        <v>207</v>
      </c>
      <c s="25" t="s">
        <v>47</v>
      </c>
      <c s="30" t="s">
        <v>208</v>
      </c>
      <c s="31" t="s">
        <v>49</v>
      </c>
      <c s="32">
        <v>94.656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51">
      <c r="A80" s="35" t="s">
        <v>50</v>
      </c>
      <c r="E80" s="36" t="s">
        <v>323</v>
      </c>
    </row>
    <row r="81" spans="1:5" ht="12.75">
      <c r="A81" s="39" t="s">
        <v>52</v>
      </c>
      <c r="E81" s="38" t="s">
        <v>383</v>
      </c>
    </row>
    <row r="82" spans="1:16" ht="12.75">
      <c r="A82" s="25" t="s">
        <v>45</v>
      </c>
      <c s="29" t="s">
        <v>191</v>
      </c>
      <c s="29" t="s">
        <v>211</v>
      </c>
      <c s="25" t="s">
        <v>47</v>
      </c>
      <c s="30" t="s">
        <v>212</v>
      </c>
      <c s="31" t="s">
        <v>49</v>
      </c>
      <c s="32">
        <v>90.314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51">
      <c r="A83" s="35" t="s">
        <v>50</v>
      </c>
      <c r="E83" s="36" t="s">
        <v>324</v>
      </c>
    </row>
    <row r="84" spans="1:5" ht="12.75">
      <c r="A84" s="39" t="s">
        <v>52</v>
      </c>
      <c r="E84" s="38" t="s">
        <v>387</v>
      </c>
    </row>
    <row r="85" spans="1:16" ht="12.75">
      <c r="A85" s="25" t="s">
        <v>45</v>
      </c>
      <c s="29" t="s">
        <v>196</v>
      </c>
      <c s="29" t="s">
        <v>219</v>
      </c>
      <c s="25" t="s">
        <v>47</v>
      </c>
      <c s="30" t="s">
        <v>220</v>
      </c>
      <c s="31" t="s">
        <v>49</v>
      </c>
      <c s="32">
        <v>86.84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25.5">
      <c r="A86" s="35" t="s">
        <v>50</v>
      </c>
      <c r="E86" s="36" t="s">
        <v>221</v>
      </c>
    </row>
    <row r="87" spans="1:5" ht="12.75">
      <c r="A87" s="39" t="s">
        <v>52</v>
      </c>
      <c r="E87" s="38" t="s">
        <v>388</v>
      </c>
    </row>
    <row r="88" spans="1:16" ht="12.75">
      <c r="A88" s="25" t="s">
        <v>45</v>
      </c>
      <c s="29" t="s">
        <v>201</v>
      </c>
      <c s="29" t="s">
        <v>224</v>
      </c>
      <c s="25" t="s">
        <v>47</v>
      </c>
      <c s="30" t="s">
        <v>225</v>
      </c>
      <c s="31" t="s">
        <v>49</v>
      </c>
      <c s="32">
        <v>90.314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51">
      <c r="A89" s="35" t="s">
        <v>50</v>
      </c>
      <c r="E89" s="36" t="s">
        <v>327</v>
      </c>
    </row>
    <row r="90" spans="1:5" ht="12.75">
      <c r="A90" s="37" t="s">
        <v>52</v>
      </c>
      <c r="E90" s="38" t="s">
        <v>387</v>
      </c>
    </row>
    <row r="91" spans="1:18" ht="12.75" customHeight="1">
      <c r="A91" s="6" t="s">
        <v>43</v>
      </c>
      <c s="6"/>
      <c s="44" t="s">
        <v>40</v>
      </c>
      <c s="6"/>
      <c s="27" t="s">
        <v>231</v>
      </c>
      <c s="6"/>
      <c s="6"/>
      <c s="6"/>
      <c s="45">
        <f>0+Q91</f>
      </c>
      <c r="O91">
        <f>0+R91</f>
      </c>
      <c r="Q91">
        <f>0+I92+I95+I98</f>
      </c>
      <c>
        <f>0+O92+O95+O98</f>
      </c>
    </row>
    <row r="92" spans="1:16" ht="25.5">
      <c r="A92" s="25" t="s">
        <v>45</v>
      </c>
      <c s="29" t="s">
        <v>206</v>
      </c>
      <c s="29" t="s">
        <v>282</v>
      </c>
      <c s="25" t="s">
        <v>47</v>
      </c>
      <c s="30" t="s">
        <v>283</v>
      </c>
      <c s="31" t="s">
        <v>49</v>
      </c>
      <c s="32">
        <v>5.555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25.5">
      <c r="A93" s="35" t="s">
        <v>50</v>
      </c>
      <c r="E93" s="36" t="s">
        <v>284</v>
      </c>
    </row>
    <row r="94" spans="1:5" ht="12.75">
      <c r="A94" s="39" t="s">
        <v>52</v>
      </c>
      <c r="E94" s="38" t="s">
        <v>389</v>
      </c>
    </row>
    <row r="95" spans="1:16" ht="12.75">
      <c r="A95" s="25" t="s">
        <v>45</v>
      </c>
      <c s="29" t="s">
        <v>210</v>
      </c>
      <c s="29" t="s">
        <v>287</v>
      </c>
      <c s="25" t="s">
        <v>47</v>
      </c>
      <c s="30" t="s">
        <v>288</v>
      </c>
      <c s="31" t="s">
        <v>49</v>
      </c>
      <c s="32">
        <v>5.25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25.5">
      <c r="A96" s="35" t="s">
        <v>50</v>
      </c>
      <c r="E96" s="36" t="s">
        <v>284</v>
      </c>
    </row>
    <row r="97" spans="1:5" ht="12.75">
      <c r="A97" s="39" t="s">
        <v>52</v>
      </c>
      <c r="E97" s="38" t="s">
        <v>390</v>
      </c>
    </row>
    <row r="98" spans="1:16" ht="12.75">
      <c r="A98" s="25" t="s">
        <v>45</v>
      </c>
      <c s="29" t="s">
        <v>215</v>
      </c>
      <c s="29" t="s">
        <v>300</v>
      </c>
      <c s="25" t="s">
        <v>47</v>
      </c>
      <c s="30" t="s">
        <v>301</v>
      </c>
      <c s="31" t="s">
        <v>49</v>
      </c>
      <c s="32">
        <v>100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302</v>
      </c>
    </row>
    <row r="100" spans="1:5" ht="12.75">
      <c r="A100" s="37" t="s">
        <v>52</v>
      </c>
      <c r="E100" s="38" t="s">
        <v>47</v>
      </c>
    </row>
  </sheetData>
  <sheetProtection sheet="1" objects="1" scenarios="1"/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0+O10+O17+O27+O31+O44+O48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391</v>
      </c>
      <c s="40">
        <f>0+I10+I17+I27+I31+I44+I48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2" t="s">
        <v>80</v>
      </c>
      <c s="13" t="s">
        <v>359</v>
      </c>
      <c s="1"/>
      <c s="14" t="s">
        <v>360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361</v>
      </c>
      <c s="16" t="s">
        <v>18</v>
      </c>
      <c s="17" t="s">
        <v>391</v>
      </c>
      <c s="6"/>
      <c s="18" t="s">
        <v>392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87</v>
      </c>
      <c s="19"/>
      <c s="19"/>
      <c s="19"/>
      <c s="28">
        <f>0+Q10</f>
      </c>
      <c r="O10">
        <f>0+R10</f>
      </c>
      <c r="Q10">
        <f>0+I11+I14</f>
      </c>
      <c>
        <f>0+O11+O14</f>
      </c>
    </row>
    <row r="11" spans="1:16" ht="12.75">
      <c r="A11" s="25" t="s">
        <v>45</v>
      </c>
      <c s="29" t="s">
        <v>29</v>
      </c>
      <c s="29" t="s">
        <v>88</v>
      </c>
      <c s="25" t="s">
        <v>63</v>
      </c>
      <c s="30" t="s">
        <v>89</v>
      </c>
      <c s="31" t="s">
        <v>90</v>
      </c>
      <c s="32">
        <v>21.713</v>
      </c>
      <c s="33">
        <v>0</v>
      </c>
      <c s="34">
        <f>ROUND(ROUND(H11,2)*ROUND(G11,3),2)</f>
      </c>
      <c r="O11">
        <f>(I11*21)/100</f>
      </c>
      <c t="s">
        <v>23</v>
      </c>
    </row>
    <row r="12" spans="1:5" ht="12.75">
      <c r="A12" s="35" t="s">
        <v>50</v>
      </c>
      <c r="E12" s="36" t="s">
        <v>394</v>
      </c>
    </row>
    <row r="13" spans="1:5" ht="38.25">
      <c r="A13" s="39" t="s">
        <v>52</v>
      </c>
      <c r="E13" s="38" t="s">
        <v>395</v>
      </c>
    </row>
    <row r="14" spans="1:16" ht="12.75">
      <c r="A14" s="25" t="s">
        <v>45</v>
      </c>
      <c s="29" t="s">
        <v>23</v>
      </c>
      <c s="29" t="s">
        <v>88</v>
      </c>
      <c s="25" t="s">
        <v>68</v>
      </c>
      <c s="30" t="s">
        <v>89</v>
      </c>
      <c s="31" t="s">
        <v>90</v>
      </c>
      <c s="32">
        <v>69.84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12.75">
      <c r="A15" s="35" t="s">
        <v>50</v>
      </c>
      <c r="E15" s="36" t="s">
        <v>396</v>
      </c>
    </row>
    <row r="16" spans="1:5" ht="12.75">
      <c r="A16" s="37" t="s">
        <v>52</v>
      </c>
      <c r="E16" s="38" t="s">
        <v>397</v>
      </c>
    </row>
    <row r="17" spans="1:18" ht="12.75" customHeight="1">
      <c r="A17" s="6" t="s">
        <v>43</v>
      </c>
      <c s="6"/>
      <c s="44" t="s">
        <v>29</v>
      </c>
      <c s="6"/>
      <c s="27" t="s">
        <v>44</v>
      </c>
      <c s="6"/>
      <c s="6"/>
      <c s="6"/>
      <c s="45">
        <f>0+Q17</f>
      </c>
      <c r="O17">
        <f>0+R17</f>
      </c>
      <c r="Q17">
        <f>0+I18+I21+I24</f>
      </c>
      <c>
        <f>0+O18+O21+O24</f>
      </c>
    </row>
    <row r="18" spans="1:16" ht="12.75">
      <c r="A18" s="25" t="s">
        <v>45</v>
      </c>
      <c s="29" t="s">
        <v>22</v>
      </c>
      <c s="29" t="s">
        <v>398</v>
      </c>
      <c s="25" t="s">
        <v>47</v>
      </c>
      <c s="30" t="s">
        <v>399</v>
      </c>
      <c s="31" t="s">
        <v>65</v>
      </c>
      <c s="32">
        <v>38.8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38.25">
      <c r="A19" s="35" t="s">
        <v>50</v>
      </c>
      <c r="E19" s="36" t="s">
        <v>400</v>
      </c>
    </row>
    <row r="20" spans="1:5" ht="12.75">
      <c r="A20" s="39" t="s">
        <v>52</v>
      </c>
      <c r="E20" s="38" t="s">
        <v>401</v>
      </c>
    </row>
    <row r="21" spans="1:16" ht="12.75">
      <c r="A21" s="25" t="s">
        <v>45</v>
      </c>
      <c s="29" t="s">
        <v>33</v>
      </c>
      <c s="29" t="s">
        <v>77</v>
      </c>
      <c s="25" t="s">
        <v>47</v>
      </c>
      <c s="30" t="s">
        <v>78</v>
      </c>
      <c s="31" t="s">
        <v>65</v>
      </c>
      <c s="32">
        <v>38.8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9" t="s">
        <v>52</v>
      </c>
      <c r="E23" s="38" t="s">
        <v>402</v>
      </c>
    </row>
    <row r="24" spans="1:16" ht="12.75">
      <c r="A24" s="25" t="s">
        <v>45</v>
      </c>
      <c s="29" t="s">
        <v>35</v>
      </c>
      <c s="29" t="s">
        <v>403</v>
      </c>
      <c s="25" t="s">
        <v>47</v>
      </c>
      <c s="30" t="s">
        <v>404</v>
      </c>
      <c s="31" t="s">
        <v>65</v>
      </c>
      <c s="32">
        <v>18.528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405</v>
      </c>
    </row>
    <row r="26" spans="1:5" ht="51">
      <c r="A26" s="37" t="s">
        <v>52</v>
      </c>
      <c r="E26" s="38" t="s">
        <v>406</v>
      </c>
    </row>
    <row r="27" spans="1:18" ht="12.75" customHeight="1">
      <c r="A27" s="6" t="s">
        <v>43</v>
      </c>
      <c s="6"/>
      <c s="44" t="s">
        <v>23</v>
      </c>
      <c s="6"/>
      <c s="27" t="s">
        <v>172</v>
      </c>
      <c s="6"/>
      <c s="6"/>
      <c s="6"/>
      <c s="45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37</v>
      </c>
      <c s="29" t="s">
        <v>407</v>
      </c>
      <c s="25" t="s">
        <v>47</v>
      </c>
      <c s="30" t="s">
        <v>408</v>
      </c>
      <c s="31" t="s">
        <v>65</v>
      </c>
      <c s="32">
        <v>6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25.5">
      <c r="A29" s="35" t="s">
        <v>50</v>
      </c>
      <c r="E29" s="36" t="s">
        <v>409</v>
      </c>
    </row>
    <row r="30" spans="1:5" ht="12.75">
      <c r="A30" s="37" t="s">
        <v>52</v>
      </c>
      <c r="E30" s="38" t="s">
        <v>410</v>
      </c>
    </row>
    <row r="31" spans="1:18" ht="12.75" customHeight="1">
      <c r="A31" s="6" t="s">
        <v>43</v>
      </c>
      <c s="6"/>
      <c s="44" t="s">
        <v>33</v>
      </c>
      <c s="6"/>
      <c s="27" t="s">
        <v>179</v>
      </c>
      <c s="6"/>
      <c s="6"/>
      <c s="6"/>
      <c s="45">
        <f>0+Q31</f>
      </c>
      <c r="O31">
        <f>0+R31</f>
      </c>
      <c r="Q31">
        <f>0+I32+I35+I38+I41</f>
      </c>
      <c>
        <f>0+O32+O35+O38+O41</f>
      </c>
    </row>
    <row r="32" spans="1:16" ht="12.75">
      <c r="A32" s="25" t="s">
        <v>45</v>
      </c>
      <c s="29" t="s">
        <v>71</v>
      </c>
      <c s="29" t="s">
        <v>411</v>
      </c>
      <c s="25" t="s">
        <v>47</v>
      </c>
      <c s="30" t="s">
        <v>412</v>
      </c>
      <c s="31" t="s">
        <v>65</v>
      </c>
      <c s="32">
        <v>3.773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38.25">
      <c r="A33" s="35" t="s">
        <v>50</v>
      </c>
      <c r="E33" s="36" t="s">
        <v>413</v>
      </c>
    </row>
    <row r="34" spans="1:5" ht="76.5">
      <c r="A34" s="39" t="s">
        <v>52</v>
      </c>
      <c r="E34" s="38" t="s">
        <v>414</v>
      </c>
    </row>
    <row r="35" spans="1:16" ht="12.75">
      <c r="A35" s="25" t="s">
        <v>45</v>
      </c>
      <c s="29" t="s">
        <v>76</v>
      </c>
      <c s="29" t="s">
        <v>415</v>
      </c>
      <c s="25" t="s">
        <v>47</v>
      </c>
      <c s="30" t="s">
        <v>416</v>
      </c>
      <c s="31" t="s">
        <v>65</v>
      </c>
      <c s="32">
        <v>6.937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25.5">
      <c r="A36" s="35" t="s">
        <v>50</v>
      </c>
      <c r="E36" s="36" t="s">
        <v>417</v>
      </c>
    </row>
    <row r="37" spans="1:5" ht="51">
      <c r="A37" s="39" t="s">
        <v>52</v>
      </c>
      <c r="E37" s="38" t="s">
        <v>418</v>
      </c>
    </row>
    <row r="38" spans="1:16" ht="12.75">
      <c r="A38" s="25" t="s">
        <v>45</v>
      </c>
      <c s="29" t="s">
        <v>40</v>
      </c>
      <c s="29" t="s">
        <v>419</v>
      </c>
      <c s="25" t="s">
        <v>47</v>
      </c>
      <c s="30" t="s">
        <v>420</v>
      </c>
      <c s="31" t="s">
        <v>65</v>
      </c>
      <c s="32">
        <v>3.196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421</v>
      </c>
    </row>
    <row r="40" spans="1:5" ht="12.75">
      <c r="A40" s="39" t="s">
        <v>52</v>
      </c>
      <c r="E40" s="38" t="s">
        <v>422</v>
      </c>
    </row>
    <row r="41" spans="1:16" ht="12.75">
      <c r="A41" s="25" t="s">
        <v>45</v>
      </c>
      <c s="29" t="s">
        <v>42</v>
      </c>
      <c s="29" t="s">
        <v>423</v>
      </c>
      <c s="25" t="s">
        <v>47</v>
      </c>
      <c s="30" t="s">
        <v>424</v>
      </c>
      <c s="31" t="s">
        <v>65</v>
      </c>
      <c s="32">
        <v>0.18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50</v>
      </c>
      <c r="E42" s="36" t="s">
        <v>409</v>
      </c>
    </row>
    <row r="43" spans="1:5" ht="12.75">
      <c r="A43" s="37" t="s">
        <v>52</v>
      </c>
      <c r="E43" s="38" t="s">
        <v>425</v>
      </c>
    </row>
    <row r="44" spans="1:18" ht="12.75" customHeight="1">
      <c r="A44" s="6" t="s">
        <v>43</v>
      </c>
      <c s="6"/>
      <c s="44" t="s">
        <v>76</v>
      </c>
      <c s="6"/>
      <c s="27" t="s">
        <v>426</v>
      </c>
      <c s="6"/>
      <c s="6"/>
      <c s="6"/>
      <c s="45">
        <f>0+Q44</f>
      </c>
      <c r="O44">
        <f>0+R44</f>
      </c>
      <c r="Q44">
        <f>0+I45</f>
      </c>
      <c>
        <f>0+O45</f>
      </c>
    </row>
    <row r="45" spans="1:16" ht="12.75">
      <c r="A45" s="25" t="s">
        <v>45</v>
      </c>
      <c s="29" t="s">
        <v>130</v>
      </c>
      <c s="29" t="s">
        <v>427</v>
      </c>
      <c s="25" t="s">
        <v>47</v>
      </c>
      <c s="30" t="s">
        <v>428</v>
      </c>
      <c s="31" t="s">
        <v>65</v>
      </c>
      <c s="32">
        <v>9.446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25.5">
      <c r="A46" s="35" t="s">
        <v>50</v>
      </c>
      <c r="E46" s="36" t="s">
        <v>417</v>
      </c>
    </row>
    <row r="47" spans="1:5" ht="25.5">
      <c r="A47" s="37" t="s">
        <v>52</v>
      </c>
      <c r="E47" s="38" t="s">
        <v>429</v>
      </c>
    </row>
    <row r="48" spans="1:18" ht="12.75" customHeight="1">
      <c r="A48" s="6" t="s">
        <v>43</v>
      </c>
      <c s="6"/>
      <c s="44" t="s">
        <v>40</v>
      </c>
      <c s="6"/>
      <c s="27" t="s">
        <v>231</v>
      </c>
      <c s="6"/>
      <c s="6"/>
      <c s="6"/>
      <c s="45">
        <f>0+Q48</f>
      </c>
      <c r="O48">
        <f>0+R48</f>
      </c>
      <c r="Q48">
        <f>0+I49+I52+I55</f>
      </c>
      <c>
        <f>0+O49+O52+O55</f>
      </c>
    </row>
    <row r="49" spans="1:16" ht="12.75">
      <c r="A49" s="25" t="s">
        <v>45</v>
      </c>
      <c s="29" t="s">
        <v>132</v>
      </c>
      <c s="29" t="s">
        <v>430</v>
      </c>
      <c s="25" t="s">
        <v>47</v>
      </c>
      <c s="30" t="s">
        <v>431</v>
      </c>
      <c s="31" t="s">
        <v>176</v>
      </c>
      <c s="32">
        <v>16.7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51">
      <c r="A50" s="35" t="s">
        <v>50</v>
      </c>
      <c r="E50" s="36" t="s">
        <v>432</v>
      </c>
    </row>
    <row r="51" spans="1:5" ht="12.75">
      <c r="A51" s="39" t="s">
        <v>52</v>
      </c>
      <c r="E51" s="38" t="s">
        <v>433</v>
      </c>
    </row>
    <row r="52" spans="1:16" ht="12.75">
      <c r="A52" s="25" t="s">
        <v>45</v>
      </c>
      <c s="29" t="s">
        <v>137</v>
      </c>
      <c s="29" t="s">
        <v>434</v>
      </c>
      <c s="25" t="s">
        <v>47</v>
      </c>
      <c s="30" t="s">
        <v>435</v>
      </c>
      <c s="31" t="s">
        <v>65</v>
      </c>
      <c s="32">
        <v>2.07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51">
      <c r="A53" s="35" t="s">
        <v>50</v>
      </c>
      <c r="E53" s="36" t="s">
        <v>436</v>
      </c>
    </row>
    <row r="54" spans="1:5" ht="12.75">
      <c r="A54" s="39" t="s">
        <v>52</v>
      </c>
      <c r="E54" s="38" t="s">
        <v>437</v>
      </c>
    </row>
    <row r="55" spans="1:16" ht="12.75">
      <c r="A55" s="25" t="s">
        <v>45</v>
      </c>
      <c s="29" t="s">
        <v>142</v>
      </c>
      <c s="29" t="s">
        <v>438</v>
      </c>
      <c s="25" t="s">
        <v>47</v>
      </c>
      <c s="30" t="s">
        <v>439</v>
      </c>
      <c s="31" t="s">
        <v>176</v>
      </c>
      <c s="32">
        <v>17.89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38.25">
      <c r="A56" s="35" t="s">
        <v>50</v>
      </c>
      <c r="E56" s="36" t="s">
        <v>440</v>
      </c>
    </row>
    <row r="57" spans="1:5" ht="12.75">
      <c r="A57" s="37" t="s">
        <v>52</v>
      </c>
      <c r="E57" s="38" t="s">
        <v>441</v>
      </c>
    </row>
  </sheetData>
  <sheetProtection sheet="1" objects="1" scenarios="1"/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442</v>
      </c>
      <c s="40">
        <f>0+I9+I13+I35</f>
      </c>
      <c r="O3" t="s">
        <v>19</v>
      </c>
      <c t="s">
        <v>23</v>
      </c>
    </row>
    <row r="4" spans="1:16" ht="15" customHeight="1">
      <c r="A4" t="s">
        <v>17</v>
      </c>
      <c s="12" t="s">
        <v>80</v>
      </c>
      <c s="13" t="s">
        <v>81</v>
      </c>
      <c s="1"/>
      <c s="14" t="s">
        <v>82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83</v>
      </c>
      <c s="16" t="s">
        <v>18</v>
      </c>
      <c s="17" t="s">
        <v>442</v>
      </c>
      <c s="6"/>
      <c s="18" t="s">
        <v>443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87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88</v>
      </c>
      <c s="25" t="s">
        <v>47</v>
      </c>
      <c s="30" t="s">
        <v>89</v>
      </c>
      <c s="31" t="s">
        <v>90</v>
      </c>
      <c s="32">
        <v>9.349</v>
      </c>
      <c s="33">
        <v>0</v>
      </c>
      <c s="34">
        <f>ROUND(ROUND(H10,2)*ROUND(G10,3),2)</f>
      </c>
      <c r="O10">
        <f>(I10*21)/100</f>
      </c>
      <c t="s">
        <v>23</v>
      </c>
    </row>
    <row r="11" spans="1:5" ht="25.5">
      <c r="A11" s="35" t="s">
        <v>50</v>
      </c>
      <c r="E11" s="36" t="s">
        <v>91</v>
      </c>
    </row>
    <row r="12" spans="1:5" ht="12.75">
      <c r="A12" s="37" t="s">
        <v>52</v>
      </c>
      <c r="E12" s="38" t="s">
        <v>445</v>
      </c>
    </row>
    <row r="13" spans="1:18" ht="12.75" customHeight="1">
      <c r="A13" s="6" t="s">
        <v>43</v>
      </c>
      <c s="6"/>
      <c s="44" t="s">
        <v>29</v>
      </c>
      <c s="6"/>
      <c s="27" t="s">
        <v>44</v>
      </c>
      <c s="6"/>
      <c s="6"/>
      <c s="6"/>
      <c s="45">
        <f>0+Q13</f>
      </c>
      <c r="O13">
        <f>0+R13</f>
      </c>
      <c r="Q13">
        <f>0+I14+I17+I20+I23+I26+I29+I32</f>
      </c>
      <c>
        <f>0+O14+O17+O20+O23+O26+O29+O32</f>
      </c>
    </row>
    <row r="14" spans="1:16" ht="25.5">
      <c r="A14" s="25" t="s">
        <v>45</v>
      </c>
      <c s="29" t="s">
        <v>23</v>
      </c>
      <c s="29" t="s">
        <v>97</v>
      </c>
      <c s="25" t="s">
        <v>47</v>
      </c>
      <c s="30" t="s">
        <v>98</v>
      </c>
      <c s="31" t="s">
        <v>65</v>
      </c>
      <c s="32">
        <v>4.452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51">
      <c r="A15" s="35" t="s">
        <v>50</v>
      </c>
      <c r="E15" s="36" t="s">
        <v>99</v>
      </c>
    </row>
    <row r="16" spans="1:5" ht="25.5">
      <c r="A16" s="39" t="s">
        <v>52</v>
      </c>
      <c r="E16" s="38" t="s">
        <v>446</v>
      </c>
    </row>
    <row r="17" spans="1:16" ht="12.75">
      <c r="A17" s="25" t="s">
        <v>45</v>
      </c>
      <c s="29" t="s">
        <v>22</v>
      </c>
      <c s="29" t="s">
        <v>122</v>
      </c>
      <c s="25" t="s">
        <v>47</v>
      </c>
      <c s="30" t="s">
        <v>123</v>
      </c>
      <c s="31" t="s">
        <v>65</v>
      </c>
      <c s="32">
        <v>2.67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50</v>
      </c>
      <c r="E18" s="36" t="s">
        <v>124</v>
      </c>
    </row>
    <row r="19" spans="1:5" ht="12.75">
      <c r="A19" s="39" t="s">
        <v>52</v>
      </c>
      <c r="E19" s="38" t="s">
        <v>447</v>
      </c>
    </row>
    <row r="20" spans="1:16" ht="12.75">
      <c r="A20" s="25" t="s">
        <v>45</v>
      </c>
      <c s="29" t="s">
        <v>33</v>
      </c>
      <c s="29" t="s">
        <v>138</v>
      </c>
      <c s="25" t="s">
        <v>47</v>
      </c>
      <c s="30" t="s">
        <v>139</v>
      </c>
      <c s="31" t="s">
        <v>65</v>
      </c>
      <c s="32">
        <v>4.445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25.5">
      <c r="A21" s="35" t="s">
        <v>50</v>
      </c>
      <c r="E21" s="36" t="s">
        <v>140</v>
      </c>
    </row>
    <row r="22" spans="1:5" ht="12.75">
      <c r="A22" s="39" t="s">
        <v>52</v>
      </c>
      <c r="E22" s="38" t="s">
        <v>448</v>
      </c>
    </row>
    <row r="23" spans="1:16" ht="12.75">
      <c r="A23" s="25" t="s">
        <v>45</v>
      </c>
      <c s="29" t="s">
        <v>35</v>
      </c>
      <c s="29" t="s">
        <v>146</v>
      </c>
      <c s="25" t="s">
        <v>47</v>
      </c>
      <c s="30" t="s">
        <v>147</v>
      </c>
      <c s="31" t="s">
        <v>49</v>
      </c>
      <c s="32">
        <v>33.95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12.75">
      <c r="A24" s="35" t="s">
        <v>50</v>
      </c>
      <c r="E24" s="36" t="s">
        <v>148</v>
      </c>
    </row>
    <row r="25" spans="1:5" ht="12.75">
      <c r="A25" s="39" t="s">
        <v>52</v>
      </c>
      <c r="E25" s="38" t="s">
        <v>449</v>
      </c>
    </row>
    <row r="26" spans="1:16" ht="12.75">
      <c r="A26" s="25" t="s">
        <v>45</v>
      </c>
      <c s="29" t="s">
        <v>37</v>
      </c>
      <c s="29" t="s">
        <v>154</v>
      </c>
      <c s="25" t="s">
        <v>47</v>
      </c>
      <c s="30" t="s">
        <v>155</v>
      </c>
      <c s="31" t="s">
        <v>49</v>
      </c>
      <c s="32">
        <v>17.8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156</v>
      </c>
    </row>
    <row r="28" spans="1:5" ht="12.75">
      <c r="A28" s="39" t="s">
        <v>52</v>
      </c>
      <c r="E28" s="38" t="s">
        <v>450</v>
      </c>
    </row>
    <row r="29" spans="1:16" ht="12.75">
      <c r="A29" s="25" t="s">
        <v>45</v>
      </c>
      <c s="29" t="s">
        <v>71</v>
      </c>
      <c s="29" t="s">
        <v>159</v>
      </c>
      <c s="25" t="s">
        <v>47</v>
      </c>
      <c s="30" t="s">
        <v>160</v>
      </c>
      <c s="31" t="s">
        <v>65</v>
      </c>
      <c s="32">
        <v>2.67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161</v>
      </c>
    </row>
    <row r="31" spans="1:5" ht="12.75">
      <c r="A31" s="39" t="s">
        <v>52</v>
      </c>
      <c r="E31" s="38" t="s">
        <v>451</v>
      </c>
    </row>
    <row r="32" spans="1:16" ht="12.75">
      <c r="A32" s="25" t="s">
        <v>45</v>
      </c>
      <c s="29" t="s">
        <v>76</v>
      </c>
      <c s="29" t="s">
        <v>168</v>
      </c>
      <c s="25" t="s">
        <v>47</v>
      </c>
      <c s="30" t="s">
        <v>169</v>
      </c>
      <c s="31" t="s">
        <v>49</v>
      </c>
      <c s="32">
        <v>17.8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12.75">
      <c r="A33" s="35" t="s">
        <v>50</v>
      </c>
      <c r="E33" s="36" t="s">
        <v>170</v>
      </c>
    </row>
    <row r="34" spans="1:5" ht="25.5">
      <c r="A34" s="37" t="s">
        <v>52</v>
      </c>
      <c r="E34" s="38" t="s">
        <v>452</v>
      </c>
    </row>
    <row r="35" spans="1:18" ht="12.75" customHeight="1">
      <c r="A35" s="6" t="s">
        <v>43</v>
      </c>
      <c s="6"/>
      <c s="44" t="s">
        <v>35</v>
      </c>
      <c s="6"/>
      <c s="27" t="s">
        <v>185</v>
      </c>
      <c s="6"/>
      <c s="6"/>
      <c s="6"/>
      <c s="45">
        <f>0+Q35</f>
      </c>
      <c r="O35">
        <f>0+R35</f>
      </c>
      <c r="Q35">
        <f>0+I36+I39+I42+I45+I48+I51</f>
      </c>
      <c>
        <f>0+O36+O39+O42+O45+O48+O51</f>
      </c>
    </row>
    <row r="36" spans="1:16" ht="12.75">
      <c r="A36" s="25" t="s">
        <v>45</v>
      </c>
      <c s="29" t="s">
        <v>40</v>
      </c>
      <c s="29" t="s">
        <v>317</v>
      </c>
      <c s="25" t="s">
        <v>47</v>
      </c>
      <c s="30" t="s">
        <v>318</v>
      </c>
      <c s="31" t="s">
        <v>49</v>
      </c>
      <c s="32">
        <v>24.253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51">
      <c r="A37" s="35" t="s">
        <v>50</v>
      </c>
      <c r="E37" s="36" t="s">
        <v>319</v>
      </c>
    </row>
    <row r="38" spans="1:5" ht="12.75">
      <c r="A38" s="39" t="s">
        <v>52</v>
      </c>
      <c r="E38" s="38" t="s">
        <v>453</v>
      </c>
    </row>
    <row r="39" spans="1:16" ht="12.75">
      <c r="A39" s="25" t="s">
        <v>45</v>
      </c>
      <c s="29" t="s">
        <v>42</v>
      </c>
      <c s="29" t="s">
        <v>192</v>
      </c>
      <c s="25" t="s">
        <v>47</v>
      </c>
      <c s="30" t="s">
        <v>193</v>
      </c>
      <c s="31" t="s">
        <v>49</v>
      </c>
      <c s="32">
        <v>31.15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51">
      <c r="A40" s="35" t="s">
        <v>50</v>
      </c>
      <c r="E40" s="36" t="s">
        <v>321</v>
      </c>
    </row>
    <row r="41" spans="1:5" ht="12.75">
      <c r="A41" s="39" t="s">
        <v>52</v>
      </c>
      <c r="E41" s="38" t="s">
        <v>454</v>
      </c>
    </row>
    <row r="42" spans="1:16" ht="12.75">
      <c r="A42" s="25" t="s">
        <v>45</v>
      </c>
      <c s="29" t="s">
        <v>130</v>
      </c>
      <c s="29" t="s">
        <v>207</v>
      </c>
      <c s="25" t="s">
        <v>47</v>
      </c>
      <c s="30" t="s">
        <v>208</v>
      </c>
      <c s="31" t="s">
        <v>49</v>
      </c>
      <c s="32">
        <v>24.253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51">
      <c r="A43" s="35" t="s">
        <v>50</v>
      </c>
      <c r="E43" s="36" t="s">
        <v>323</v>
      </c>
    </row>
    <row r="44" spans="1:5" ht="12.75">
      <c r="A44" s="39" t="s">
        <v>52</v>
      </c>
      <c r="E44" s="38" t="s">
        <v>453</v>
      </c>
    </row>
    <row r="45" spans="1:16" ht="12.75">
      <c r="A45" s="25" t="s">
        <v>45</v>
      </c>
      <c s="29" t="s">
        <v>132</v>
      </c>
      <c s="29" t="s">
        <v>211</v>
      </c>
      <c s="25" t="s">
        <v>47</v>
      </c>
      <c s="30" t="s">
        <v>212</v>
      </c>
      <c s="31" t="s">
        <v>49</v>
      </c>
      <c s="32">
        <v>23.14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51">
      <c r="A46" s="35" t="s">
        <v>50</v>
      </c>
      <c r="E46" s="36" t="s">
        <v>324</v>
      </c>
    </row>
    <row r="47" spans="1:5" ht="12.75">
      <c r="A47" s="39" t="s">
        <v>52</v>
      </c>
      <c r="E47" s="38" t="s">
        <v>455</v>
      </c>
    </row>
    <row r="48" spans="1:16" ht="12.75">
      <c r="A48" s="25" t="s">
        <v>45</v>
      </c>
      <c s="29" t="s">
        <v>137</v>
      </c>
      <c s="29" t="s">
        <v>219</v>
      </c>
      <c s="25" t="s">
        <v>47</v>
      </c>
      <c s="30" t="s">
        <v>220</v>
      </c>
      <c s="31" t="s">
        <v>49</v>
      </c>
      <c s="32">
        <v>22.25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25.5">
      <c r="A49" s="35" t="s">
        <v>50</v>
      </c>
      <c r="E49" s="36" t="s">
        <v>221</v>
      </c>
    </row>
    <row r="50" spans="1:5" ht="12.75">
      <c r="A50" s="39" t="s">
        <v>52</v>
      </c>
      <c r="E50" s="38" t="s">
        <v>456</v>
      </c>
    </row>
    <row r="51" spans="1:16" ht="12.75">
      <c r="A51" s="25" t="s">
        <v>45</v>
      </c>
      <c s="29" t="s">
        <v>142</v>
      </c>
      <c s="29" t="s">
        <v>224</v>
      </c>
      <c s="25" t="s">
        <v>47</v>
      </c>
      <c s="30" t="s">
        <v>225</v>
      </c>
      <c s="31" t="s">
        <v>49</v>
      </c>
      <c s="32">
        <v>23.14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51">
      <c r="A52" s="35" t="s">
        <v>50</v>
      </c>
      <c r="E52" s="36" t="s">
        <v>327</v>
      </c>
    </row>
    <row r="53" spans="1:5" ht="12.75">
      <c r="A53" s="37" t="s">
        <v>52</v>
      </c>
      <c r="E53" s="38" t="s">
        <v>455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